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afile02\共有フォルダ\18_高齢者介護課\04_介護給付係\04_介護保険施設\03_令和5年度\220401_事業所指定・指導\R05_地域密着型サービス指定・指定更新-10\●国からの周知\R5.12.26介護事業所の指定申請等のウェブ⼊⼒・電⼦申請の導⼊、文書標準化～厚労省HPよりダウンロード～★\①2-3_標準様式1_01_地域密着型勤務表等～嘉麻市～\"/>
    </mc:Choice>
  </mc:AlternateContent>
  <xr:revisionPtr revIDLastSave="0" documentId="13_ncr:1_{F6DF089F-9C0F-4E4A-B190-8E372E1EA1D2}" xr6:coauthVersionLast="47" xr6:coauthVersionMax="47" xr10:uidLastSave="{00000000-0000-0000-0000-000000000000}"/>
  <bookViews>
    <workbookView xWindow="-108" yWindow="-108" windowWidth="23256" windowHeight="12576"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<sst xmlns="http://schemas.openxmlformats.org/spreadsheetml/2006/main" count="1772" uniqueCount="263">
  <si>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</si>
  <si>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</si>
  <si>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</si>
  <si>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</si>
  <si>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</si>
  <si>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</si>
  <si>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</si>
  <si>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</si>
  <si>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</si>
  <si>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</si>
  <si>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</si>
  <si>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</si>
  <si>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</si>
  <si>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</si>
  <si>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</si>
  <si>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</si>
  <si>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</si>
  <si>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</si>
  <si>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</si>
  <si>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</si>
  <si>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</si>
  <si>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</si>
  <si>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</si>
  <si>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</si>
  <si>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</si>
  <si>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</si>
  <si>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</si>
  <si>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</si>
  <si>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</si>
  <si>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</si>
  <si>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</si>
  <si>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</si>
  <si>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</si>
  <si>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</si>
  <si>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</si>
  <si>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</si>
  <si>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</si>
  <si>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</si>
  <si>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</si>
  <si>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</si>
  <si>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</si>
  <si>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</si>
  <si>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</si>
  <si>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</si>
  <si>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</si>
  <si>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</si>
  <si>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</si>
  <si>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</si>
  <si>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</si>
  <si>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</si>
  <si>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</si>
  <si>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</si>
  <si>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</si>
  <si>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</si>
  <si>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</si>
  <si>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</si>
  <si>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</si>
  <si>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</si>
  <si>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</si>
  <si>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</si>
  <si>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</si>
  <si>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</si>
  <si>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</si>
  <si>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</si>
  <si>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</si>
  <si>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</si>
  <si>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</si>
  <si>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</si>
  <si>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</si>
  <si>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</si>
  <si>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</si>
  <si>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</si>
  <si>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</si>
  <si>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</si>
  <si>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</si>
  <si>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</si>
  <si>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</si>
  <si>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</si>
  <si>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</si>
  <si>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</si>
  <si>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</si>
  <si>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</si>
  <si>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</si>
  <si>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</si>
  <si>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</si>
  <si>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</si>
  <si>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</si>
  <si>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</si>
  <si>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</si>
  <si>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</si>
  <si>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</si>
  <si>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</si>
  <si>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</si>
  <si>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</si>
  <si>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</si>
  <si>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</si>
  <si>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</si>
  <si>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</si>
  <si>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</si>
  <si>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</si>
  <si>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</si>
  <si>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</si>
  <si>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</si>
  <si>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</si>
  <si>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</si>
  <si>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</si>
  <si>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</si>
  <si>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</si>
  <si>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</si>
  <si>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</si>
  <si>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</si>
  <si>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</si>
  <si>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</si>
  <si>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</si>
  <si>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</si>
  <si>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</si>
  <si>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</si>
  <si>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</si>
  <si>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</si>
  <si>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</si>
  <si>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</si>
  <si>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</si>
  <si>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</si>
  <si>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</si>
  <si>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</si>
  <si>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</si>
  <si>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</si>
  <si>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</si>
  <si>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</si>
  <si>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</si>
  <si>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</si>
  <si>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</si>
  <si>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</si>
  <si>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</si>
  <si>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</si>
  <si>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</si>
  <si>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</si>
  <si>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</si>
  <si>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</si>
  <si>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</si>
  <si>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</si>
  <si>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</si>
  <si>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</si>
  <si>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</si>
  <si>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</si>
  <si>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</si>
  <si>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</si>
  <si>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</si>
  <si>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</si>
  <si>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</si>
  <si>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</si>
  <si>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</si>
  <si>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</si>
  <si>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</si>
  <si>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</si>
  <si>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</si>
  <si>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</si>
  <si>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</si>
  <si>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</si>
  <si>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</si>
  <si>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</si>
  <si>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</si>
  <si>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</si>
  <si>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</si>
  <si>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</si>
  <si>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</si>
  <si>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</si>
  <si>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</si>
  <si>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</si>
  <si>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</si>
  <si>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</si>
  <si>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</si>
  <si>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</si>
  <si>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</si>
  <si>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</si>
  <si>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</si>
  <si>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</si>
  <si>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</si>
  <si>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</si>
  <si>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</si>
  <si>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</si>
  <si>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</si>
  <si>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</si>
  <si>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</si>
  <si>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</si>
  <si>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</si>
  <si>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</si>
  <si>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</si>
  <si>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</si>
  <si>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</si>
  <si>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</si>
  <si>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</si>
  <si>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</si>
  <si>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</si>
  <si>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</si>
  <si>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</si>
  <si>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</si>
  <si>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</si>
  <si>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</si>
  <si>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</si>
  <si>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</si>
  <si>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</si>
  <si>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</si>
  <si>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</si>
  <si>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</si>
  <si>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</si>
  <si>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</si>
  <si>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</si>
  <si>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</si>
  <si>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</si>
  <si>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</si>
  <si>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</si>
  <si>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</si>
  <si>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</si>
  <si>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</si>
  <si>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</si>
  <si>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</si>
  <si>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</si>
  <si>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</si>
  <si>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</si>
  <si>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</si>
  <si>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</si>
  <si>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</si>
  <si>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</si>
  <si>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</si>
  <si>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</si>
  <si>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</si>
  <si>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</si>
  <si>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</si>
  <si>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</si>
  <si>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</si>
  <si>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</si>
  <si>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</si>
  <si>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</si>
  <si>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</si>
  <si>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</si>
  <si>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</si>
  <si>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</si>
  <si>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</si>
  <si>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</si>
  <si>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</si>
  <si>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</si>
  <si>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</si>
  <si>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</si>
  <si>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</si>
  <si>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</si>
  <si>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</si>
  <si>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</si>
  <si>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</si>
  <si>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</si>
  <si>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</si>
  <si>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</si>
  <si>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</si>
  <si>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</si>
  <si>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</si>
  <si>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</si>
  <si>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</si>
  <si>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</si>
  <si>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</si>
  <si>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</si>
  <si>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</si>
  <si>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</si>
  <si>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（参考様式1）</t>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</si>
</sst>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1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1" fillId="0" borderId="8" xfId="0" applyFont="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48"/>
  <sheetViews>
    <sheetView showGridLines="0" tabSelected="1"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45">
      <c r="J2" s="7"/>
      <c r="M2" s="7"/>
      <c r="N2" s="7"/>
      <c r="P2" s="9"/>
      <c r="Q2" s="9"/>
      <c r="R2" s="9"/>
      <c r="S2" s="9"/>
      <c r="T2" s="9"/>
      <c r="U2" s="9"/>
      <c r="V2" s="9"/>
      <c r="W2" s="9"/>
      <c r="AB2" s="9" t="s">
        <v>27</v>
      </c>
      <c r="AC2" s="298">
        <v>6</v>
      </c>
      <c r="AD2" s="298"/>
      <c r="AE2" s="9" t="s">
        <v>28</v>
      </c>
      <c r="AF2" s="299">
        <f>IF(AC2=0,"",YEAR(DATE(2018+AC2,1,1)))</f>
        <v>2024</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45">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45">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45">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5">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45">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5">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5">
      <c r="C9" s="3"/>
      <c r="D9" s="3"/>
      <c r="E9" s="3"/>
      <c r="F9" s="3"/>
      <c r="G9" s="3"/>
      <c r="H9" s="3"/>
      <c r="I9" s="3"/>
      <c r="J9" s="3"/>
      <c r="AC9" s="3"/>
      <c r="AT9" s="3"/>
      <c r="BK9" s="4"/>
      <c r="BL9" s="4"/>
      <c r="BM9" s="4"/>
    </row>
    <row r="10" spans="2:67" ht="21.6" customHeight="1" x14ac:dyDescent="0.45">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IF(BE3="４週","(9)1～4週目の勤務時間数合計","(9)1か月の勤務時間数　合計")</f>
        <v>(9)1～4週目の勤務時間数合計</v>
      </c>
      <c r="BC10" s="264"/>
      <c r="BD10" s="269" t="s">
        <v>241</v>
      </c>
      <c r="BE10" s="264"/>
      <c r="BF10" s="272" t="s">
        <v>242</v>
      </c>
      <c r="BG10" s="166"/>
      <c r="BH10" s="166"/>
      <c r="BI10" s="166"/>
      <c r="BJ10" s="273"/>
    </row>
    <row r="11" spans="2:67" ht="20.25" customHeight="1" x14ac:dyDescent="0.45">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45">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45">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5">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45">
      <c r="B15" s="162">
        <f>B13+1</f>
        <v>1</v>
      </c>
      <c r="C15" s="305" t="s">
        <v>70</v>
      </c>
      <c r="D15" s="262"/>
      <c r="E15" s="128"/>
      <c r="F15" s="129"/>
      <c r="G15" s="128"/>
      <c r="H15" s="129"/>
      <c r="I15" s="258" t="s">
        <v>88</v>
      </c>
      <c r="J15" s="259"/>
      <c r="K15" s="260" t="s">
        <v>89</v>
      </c>
      <c r="L15" s="261"/>
      <c r="M15" s="261"/>
      <c r="N15" s="262"/>
      <c r="O15" s="174" t="s">
        <v>87</v>
      </c>
      <c r="P15" s="175"/>
      <c r="Q15" s="175"/>
      <c r="R15" s="175"/>
      <c r="S15" s="176"/>
      <c r="T15" s="89" t="s">
        <v>18</v>
      </c>
      <c r="U15" s="90"/>
      <c r="V15" s="91"/>
      <c r="W15" s="82" t="s">
        <v>38</v>
      </c>
      <c r="X15" s="83" t="s">
        <v>38</v>
      </c>
      <c r="Y15" s="83" t="s">
        <v>224</v>
      </c>
      <c r="Z15" s="83"/>
      <c r="AA15" s="83"/>
      <c r="AB15" s="83" t="s">
        <v>38</v>
      </c>
      <c r="AC15" s="84" t="s">
        <v>38</v>
      </c>
      <c r="AD15" s="82" t="s">
        <v>38</v>
      </c>
      <c r="AE15" s="83" t="s">
        <v>38</v>
      </c>
      <c r="AF15" s="83" t="s">
        <v>38</v>
      </c>
      <c r="AG15" s="83"/>
      <c r="AH15" s="83"/>
      <c r="AI15" s="83" t="s">
        <v>38</v>
      </c>
      <c r="AJ15" s="84" t="s">
        <v>38</v>
      </c>
      <c r="AK15" s="82" t="s">
        <v>38</v>
      </c>
      <c r="AL15" s="83" t="s">
        <v>38</v>
      </c>
      <c r="AM15" s="83" t="s">
        <v>38</v>
      </c>
      <c r="AN15" s="83"/>
      <c r="AO15" s="83"/>
      <c r="AP15" s="83" t="s">
        <v>38</v>
      </c>
      <c r="AQ15" s="84" t="s">
        <v>38</v>
      </c>
      <c r="AR15" s="82" t="s">
        <v>38</v>
      </c>
      <c r="AS15" s="83" t="s">
        <v>38</v>
      </c>
      <c r="AT15" s="83" t="s">
        <v>38</v>
      </c>
      <c r="AU15" s="83"/>
      <c r="AV15" s="83"/>
      <c r="AW15" s="83" t="s">
        <v>38</v>
      </c>
      <c r="AX15" s="84" t="s">
        <v>38</v>
      </c>
      <c r="AY15" s="82"/>
      <c r="AZ15" s="83"/>
      <c r="BA15" s="83"/>
      <c r="BB15" s="254"/>
      <c r="BC15" s="255"/>
      <c r="BD15" s="256"/>
      <c r="BE15" s="257"/>
      <c r="BF15" s="251"/>
      <c r="BG15" s="252"/>
      <c r="BH15" s="252"/>
      <c r="BI15" s="252"/>
      <c r="BJ15" s="253"/>
    </row>
    <row r="16" spans="2:67" ht="20.25" customHeight="1" x14ac:dyDescent="0.45">
      <c r="B16" s="163"/>
      <c r="C16" s="207"/>
      <c r="D16" s="202"/>
      <c r="E16" s="130"/>
      <c r="F16" s="131" t="str">
        <f>C15</f>
        <v>管理者</v>
      </c>
      <c r="G16" s="130"/>
      <c r="H16" s="131" t="str">
        <f>I15</f>
        <v>A</v>
      </c>
      <c r="I16" s="195"/>
      <c r="J16" s="196"/>
      <c r="K16" s="200"/>
      <c r="L16" s="201"/>
      <c r="M16" s="201"/>
      <c r="N16" s="202"/>
      <c r="O16" s="177"/>
      <c r="P16" s="178"/>
      <c r="Q16" s="178"/>
      <c r="R16" s="178"/>
      <c r="S16" s="179"/>
      <c r="T16" s="92" t="s">
        <v>181</v>
      </c>
      <c r="U16" s="93"/>
      <c r="V16" s="94"/>
      <c r="W16" s="135">
        <f>IF(W15="","",VLOOKUP(W15,'【記載例】シフト記号表（勤務時間帯）'!$C$6:$L$47,10,FALSE))</f>
        <v>8</v>
      </c>
      <c r="X16" s="136">
        <f>IF(X15="","",VLOOKUP(X15,'【記載例】シフト記号表（勤務時間帯）'!$C$6:$L$47,10,FALSE))</f>
        <v>8</v>
      </c>
      <c r="Y16" s="136">
        <f>IF(Y15="","",VLOOKUP(Y15,'【記載例】シフト記号表（勤務時間帯）'!$C$6:$L$47,10,FALSE))</f>
        <v>8</v>
      </c>
      <c r="Z16" s="136" t="str">
        <f>IF(Z15="","",VLOOKUP(Z15,'【記載例】シフト記号表（勤務時間帯）'!$C$6:$L$47,10,FALSE))</f>
        <v/>
      </c>
      <c r="AA16" s="136" t="str">
        <f>IF(AA15="","",VLOOKUP(AA15,'【記載例】シフト記号表（勤務時間帯）'!$C$6:$L$47,10,FALSE))</f>
        <v/>
      </c>
      <c r="AB16" s="136">
        <f>IF(AB15="","",VLOOKUP(AB15,'【記載例】シフト記号表（勤務時間帯）'!$C$6:$L$47,10,FALSE))</f>
        <v>8</v>
      </c>
      <c r="AC16" s="137">
        <f>IF(AC15="","",VLOOKUP(AC15,'【記載例】シフト記号表（勤務時間帯）'!$C$6:$L$47,10,FALSE))</f>
        <v>8</v>
      </c>
      <c r="AD16" s="135">
        <f>IF(AD15="","",VLOOKUP(AD15,'【記載例】シフト記号表（勤務時間帯）'!$C$6:$L$47,10,FALSE))</f>
        <v>8</v>
      </c>
      <c r="AE16" s="136">
        <f>IF(AE15="","",VLOOKUP(AE15,'【記載例】シフト記号表（勤務時間帯）'!$C$6:$L$47,10,FALSE))</f>
        <v>8</v>
      </c>
      <c r="AF16" s="136">
        <f>IF(AF15="","",VLOOKUP(AF15,'【記載例】シフト記号表（勤務時間帯）'!$C$6:$L$47,10,FALSE))</f>
        <v>8</v>
      </c>
      <c r="AG16" s="136" t="str">
        <f>IF(AG15="","",VLOOKUP(AG15,'【記載例】シフト記号表（勤務時間帯）'!$C$6:$L$47,10,FALSE))</f>
        <v/>
      </c>
      <c r="AH16" s="136" t="str">
        <f>IF(AH15="","",VLOOKUP(AH15,'【記載例】シフト記号表（勤務時間帯）'!$C$6:$L$47,10,FALSE))</f>
        <v/>
      </c>
      <c r="AI16" s="136">
        <f>IF(AI15="","",VLOOKUP(AI15,'【記載例】シフト記号表（勤務時間帯）'!$C$6:$L$47,10,FALSE))</f>
        <v>8</v>
      </c>
      <c r="AJ16" s="137">
        <f>IF(AJ15="","",VLOOKUP(AJ15,'【記載例】シフト記号表（勤務時間帯）'!$C$6:$L$47,10,FALSE))</f>
        <v>8</v>
      </c>
      <c r="AK16" s="135">
        <f>IF(AK15="","",VLOOKUP(AK15,'【記載例】シフト記号表（勤務時間帯）'!$C$6:$L$47,10,FALSE))</f>
        <v>8</v>
      </c>
      <c r="AL16" s="136">
        <f>IF(AL15="","",VLOOKUP(AL15,'【記載例】シフト記号表（勤務時間帯）'!$C$6:$L$47,10,FALSE))</f>
        <v>8</v>
      </c>
      <c r="AM16" s="136">
        <f>IF(AM15="","",VLOOKUP(AM15,'【記載例】シフト記号表（勤務時間帯）'!$C$6:$L$47,10,FALSE))</f>
        <v>8</v>
      </c>
      <c r="AN16" s="136" t="str">
        <f>IF(AN15="","",VLOOKUP(AN15,'【記載例】シフト記号表（勤務時間帯）'!$C$6:$L$47,10,FALSE))</f>
        <v/>
      </c>
      <c r="AO16" s="136" t="str">
        <f>IF(AO15="","",VLOOKUP(AO15,'【記載例】シフト記号表（勤務時間帯）'!$C$6:$L$47,10,FALSE))</f>
        <v/>
      </c>
      <c r="AP16" s="136">
        <f>IF(AP15="","",VLOOKUP(AP15,'【記載例】シフト記号表（勤務時間帯）'!$C$6:$L$47,10,FALSE))</f>
        <v>8</v>
      </c>
      <c r="AQ16" s="137">
        <f>IF(AQ15="","",VLOOKUP(AQ15,'【記載例】シフト記号表（勤務時間帯）'!$C$6:$L$47,10,FALSE))</f>
        <v>8</v>
      </c>
      <c r="AR16" s="135">
        <f>IF(AR15="","",VLOOKUP(AR15,'【記載例】シフト記号表（勤務時間帯）'!$C$6:$L$47,10,FALSE))</f>
        <v>8</v>
      </c>
      <c r="AS16" s="136">
        <f>IF(AS15="","",VLOOKUP(AS15,'【記載例】シフト記号表（勤務時間帯）'!$C$6:$L$47,10,FALSE))</f>
        <v>8</v>
      </c>
      <c r="AT16" s="136">
        <f>IF(AT15="","",VLOOKUP(AT15,'【記載例】シフト記号表（勤務時間帯）'!$C$6:$L$47,10,FALSE))</f>
        <v>8</v>
      </c>
      <c r="AU16" s="136" t="str">
        <f>IF(AU15="","",VLOOKUP(AU15,'【記載例】シフト記号表（勤務時間帯）'!$C$6:$L$47,10,FALSE))</f>
        <v/>
      </c>
      <c r="AV16" s="136" t="str">
        <f>IF(AV15="","",VLOOKUP(AV15,'【記載例】シフト記号表（勤務時間帯）'!$C$6:$L$47,10,FALSE))</f>
        <v/>
      </c>
      <c r="AW16" s="136">
        <f>IF(AW15="","",VLOOKUP(AW15,'【記載例】シフト記号表（勤務時間帯）'!$C$6:$L$47,10,FALSE))</f>
        <v>8</v>
      </c>
      <c r="AX16" s="137">
        <f>IF(AX15="","",VLOOKUP(AX15,'【記載例】シフト記号表（勤務時間帯）'!$C$6:$L$47,10,FALSE))</f>
        <v>8</v>
      </c>
      <c r="AY16" s="135" t="str">
        <f>IF(AY15="","",VLOOKUP(AY15,'【記載例】シフト記号表（勤務時間帯）'!$C$6:$L$47,10,FALSE))</f>
        <v/>
      </c>
      <c r="AZ16" s="136" t="str">
        <f>IF(AZ15="","",VLOOKUP(AZ15,'【記載例】シフト記号表（勤務時間帯）'!$C$6:$L$47,10,FALSE))</f>
        <v/>
      </c>
      <c r="BA16" s="136" t="str">
        <f>IF(BA15="","",VLOOKUP(BA15,'【記載例】シフト記号表（勤務時間帯）'!$C$6:$L$47,10,FALSE))</f>
        <v/>
      </c>
      <c r="BB16" s="186">
        <f>IF($BE$3="４週",SUM(W16:AX16),IF($BE$3="暦月",SUM(W16:BA16),""))</f>
        <v>160</v>
      </c>
      <c r="BC16" s="187"/>
      <c r="BD16" s="188">
        <f>IF($BE$3="４週",BB16/4,IF($BE$3="暦月",(BB16/($BE$8/7)),""))</f>
        <v>40</v>
      </c>
      <c r="BE16" s="187"/>
      <c r="BF16" s="183"/>
      <c r="BG16" s="184"/>
      <c r="BH16" s="184"/>
      <c r="BI16" s="184"/>
      <c r="BJ16" s="185"/>
    </row>
    <row r="17" spans="2:62" ht="20.25" customHeight="1" x14ac:dyDescent="0.45">
      <c r="B17" s="162">
        <f>B15+1</f>
        <v>2</v>
      </c>
      <c r="C17" s="206" t="s">
        <v>235</v>
      </c>
      <c r="D17" s="199"/>
      <c r="E17" s="132"/>
      <c r="F17" s="133"/>
      <c r="G17" s="132"/>
      <c r="H17" s="133"/>
      <c r="I17" s="193" t="s">
        <v>88</v>
      </c>
      <c r="J17" s="194"/>
      <c r="K17" s="197" t="s">
        <v>208</v>
      </c>
      <c r="L17" s="198"/>
      <c r="M17" s="198"/>
      <c r="N17" s="199"/>
      <c r="O17" s="177" t="s">
        <v>124</v>
      </c>
      <c r="P17" s="178"/>
      <c r="Q17" s="178"/>
      <c r="R17" s="178"/>
      <c r="S17" s="179"/>
      <c r="T17" s="95" t="s">
        <v>18</v>
      </c>
      <c r="U17" s="96"/>
      <c r="V17" s="97"/>
      <c r="W17" s="85" t="s">
        <v>39</v>
      </c>
      <c r="X17" s="86" t="s">
        <v>225</v>
      </c>
      <c r="Y17" s="86"/>
      <c r="Z17" s="86"/>
      <c r="AA17" s="86" t="s">
        <v>225</v>
      </c>
      <c r="AB17" s="86" t="s">
        <v>39</v>
      </c>
      <c r="AC17" s="87" t="s">
        <v>225</v>
      </c>
      <c r="AD17" s="85" t="s">
        <v>39</v>
      </c>
      <c r="AE17" s="86" t="s">
        <v>225</v>
      </c>
      <c r="AF17" s="86"/>
      <c r="AG17" s="86"/>
      <c r="AH17" s="86" t="s">
        <v>225</v>
      </c>
      <c r="AI17" s="86" t="s">
        <v>39</v>
      </c>
      <c r="AJ17" s="87" t="s">
        <v>225</v>
      </c>
      <c r="AK17" s="85" t="s">
        <v>39</v>
      </c>
      <c r="AL17" s="86" t="s">
        <v>225</v>
      </c>
      <c r="AM17" s="86"/>
      <c r="AN17" s="86"/>
      <c r="AO17" s="86" t="s">
        <v>225</v>
      </c>
      <c r="AP17" s="86" t="s">
        <v>39</v>
      </c>
      <c r="AQ17" s="87" t="s">
        <v>225</v>
      </c>
      <c r="AR17" s="85" t="s">
        <v>39</v>
      </c>
      <c r="AS17" s="86" t="s">
        <v>225</v>
      </c>
      <c r="AT17" s="86"/>
      <c r="AU17" s="86"/>
      <c r="AV17" s="86" t="s">
        <v>225</v>
      </c>
      <c r="AW17" s="86" t="s">
        <v>39</v>
      </c>
      <c r="AX17" s="87" t="s">
        <v>225</v>
      </c>
      <c r="AY17" s="85"/>
      <c r="AZ17" s="86"/>
      <c r="BA17" s="88"/>
      <c r="BB17" s="189"/>
      <c r="BC17" s="190"/>
      <c r="BD17" s="191"/>
      <c r="BE17" s="192"/>
      <c r="BF17" s="180" t="s">
        <v>252</v>
      </c>
      <c r="BG17" s="181"/>
      <c r="BH17" s="181"/>
      <c r="BI17" s="181"/>
      <c r="BJ17" s="182"/>
    </row>
    <row r="18" spans="2:62" ht="20.25" customHeight="1" x14ac:dyDescent="0.45">
      <c r="B18" s="163"/>
      <c r="C18" s="207"/>
      <c r="D18" s="202"/>
      <c r="E18" s="130"/>
      <c r="F18" s="131" t="str">
        <f>C17</f>
        <v>計画作成責任者</v>
      </c>
      <c r="G18" s="130"/>
      <c r="H18" s="131" t="str">
        <f>I17</f>
        <v>A</v>
      </c>
      <c r="I18" s="195"/>
      <c r="J18" s="196"/>
      <c r="K18" s="200"/>
      <c r="L18" s="201"/>
      <c r="M18" s="201"/>
      <c r="N18" s="202"/>
      <c r="O18" s="177"/>
      <c r="P18" s="178"/>
      <c r="Q18" s="178"/>
      <c r="R18" s="178"/>
      <c r="S18" s="179"/>
      <c r="T18" s="92" t="s">
        <v>181</v>
      </c>
      <c r="U18" s="93"/>
      <c r="V18" s="94"/>
      <c r="W18" s="135">
        <f>IF(W17="","",VLOOKUP(W17,'【記載例】シフト記号表（勤務時間帯）'!$C$6:$L$47,10,FALSE))</f>
        <v>8</v>
      </c>
      <c r="X18" s="136">
        <f>IF(X17="","",VLOOKUP(X17,'【記載例】シフト記号表（勤務時間帯）'!$C$6:$L$47,10,FALSE))</f>
        <v>8</v>
      </c>
      <c r="Y18" s="136" t="str">
        <f>IF(Y17="","",VLOOKUP(Y17,'【記載例】シフト記号表（勤務時間帯）'!$C$6:$L$47,10,FALSE))</f>
        <v/>
      </c>
      <c r="Z18" s="136" t="str">
        <f>IF(Z17="","",VLOOKUP(Z17,'【記載例】シフト記号表（勤務時間帯）'!$C$6:$L$47,10,FALSE))</f>
        <v/>
      </c>
      <c r="AA18" s="136">
        <f>IF(AA17="","",VLOOKUP(AA17,'【記載例】シフト記号表（勤務時間帯）'!$C$6:$L$47,10,FALSE))</f>
        <v>8</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t="str">
        <f>IF(AF17="","",VLOOKUP(AF17,'【記載例】シフト記号表（勤務時間帯）'!$C$6:$L$47,10,FALSE))</f>
        <v/>
      </c>
      <c r="AG18" s="136" t="str">
        <f>IF(AG17="","",VLOOKUP(AG17,'【記載例】シフト記号表（勤務時間帯）'!$C$6:$L$47,10,FALSE))</f>
        <v/>
      </c>
      <c r="AH18" s="136">
        <f>IF(AH17="","",VLOOKUP(AH17,'【記載例】シフト記号表（勤務時間帯）'!$C$6:$L$47,10,FALSE))</f>
        <v>8</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t="str">
        <f>IF(AM17="","",VLOOKUP(AM17,'【記載例】シフト記号表（勤務時間帯）'!$C$6:$L$47,10,FALSE))</f>
        <v/>
      </c>
      <c r="AN18" s="136" t="str">
        <f>IF(AN17="","",VLOOKUP(AN17,'【記載例】シフト記号表（勤務時間帯）'!$C$6:$L$47,10,FALSE))</f>
        <v/>
      </c>
      <c r="AO18" s="136">
        <f>IF(AO17="","",VLOOKUP(AO17,'【記載例】シフト記号表（勤務時間帯）'!$C$6:$L$47,10,FALSE))</f>
        <v>8</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t="str">
        <f>IF(AT17="","",VLOOKUP(AT17,'【記載例】シフト記号表（勤務時間帯）'!$C$6:$L$47,10,FALSE))</f>
        <v/>
      </c>
      <c r="AU18" s="136" t="str">
        <f>IF(AU17="","",VLOOKUP(AU17,'【記載例】シフト記号表（勤務時間帯）'!$C$6:$L$47,10,FALSE))</f>
        <v/>
      </c>
      <c r="AV18" s="136">
        <f>IF(AV17="","",VLOOKUP(AV17,'【記載例】シフト記号表（勤務時間帯）'!$C$6:$L$47,10,FALSE))</f>
        <v>8</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186">
        <f>IF($BE$3="４週",SUM(W18:AX18),IF($BE$3="暦月",SUM(W18:BA18),""))</f>
        <v>160</v>
      </c>
      <c r="BC18" s="187"/>
      <c r="BD18" s="188">
        <f>IF($BE$3="４週",BB18/4,IF($BE$3="暦月",(BB18/($BE$8/7)),""))</f>
        <v>40</v>
      </c>
      <c r="BE18" s="187"/>
      <c r="BF18" s="183"/>
      <c r="BG18" s="184"/>
      <c r="BH18" s="184"/>
      <c r="BI18" s="184"/>
      <c r="BJ18" s="185"/>
    </row>
    <row r="19" spans="2:62" ht="20.25" customHeight="1" x14ac:dyDescent="0.45">
      <c r="B19" s="162">
        <f>B17+1</f>
        <v>3</v>
      </c>
      <c r="C19" s="206" t="s">
        <v>235</v>
      </c>
      <c r="D19" s="199"/>
      <c r="E19" s="130"/>
      <c r="F19" s="131"/>
      <c r="G19" s="130"/>
      <c r="H19" s="131"/>
      <c r="I19" s="193" t="s">
        <v>88</v>
      </c>
      <c r="J19" s="194"/>
      <c r="K19" s="197" t="s">
        <v>204</v>
      </c>
      <c r="L19" s="198"/>
      <c r="M19" s="198"/>
      <c r="N19" s="199"/>
      <c r="O19" s="177" t="s">
        <v>125</v>
      </c>
      <c r="P19" s="178"/>
      <c r="Q19" s="178"/>
      <c r="R19" s="178"/>
      <c r="S19" s="179"/>
      <c r="T19" s="95" t="s">
        <v>18</v>
      </c>
      <c r="U19" s="96"/>
      <c r="V19" s="97"/>
      <c r="W19" s="85" t="s">
        <v>253</v>
      </c>
      <c r="X19" s="86" t="s">
        <v>253</v>
      </c>
      <c r="Y19" s="86" t="s">
        <v>253</v>
      </c>
      <c r="Z19" s="86" t="s">
        <v>253</v>
      </c>
      <c r="AA19" s="86"/>
      <c r="AB19" s="86"/>
      <c r="AC19" s="87" t="s">
        <v>253</v>
      </c>
      <c r="AD19" s="85" t="s">
        <v>253</v>
      </c>
      <c r="AE19" s="86" t="s">
        <v>253</v>
      </c>
      <c r="AF19" s="86" t="s">
        <v>253</v>
      </c>
      <c r="AG19" s="86" t="s">
        <v>253</v>
      </c>
      <c r="AH19" s="86"/>
      <c r="AI19" s="86"/>
      <c r="AJ19" s="87" t="s">
        <v>253</v>
      </c>
      <c r="AK19" s="85" t="s">
        <v>253</v>
      </c>
      <c r="AL19" s="86" t="s">
        <v>253</v>
      </c>
      <c r="AM19" s="86" t="s">
        <v>253</v>
      </c>
      <c r="AN19" s="86" t="s">
        <v>253</v>
      </c>
      <c r="AO19" s="86"/>
      <c r="AP19" s="86"/>
      <c r="AQ19" s="87" t="s">
        <v>253</v>
      </c>
      <c r="AR19" s="85" t="s">
        <v>253</v>
      </c>
      <c r="AS19" s="86" t="s">
        <v>253</v>
      </c>
      <c r="AT19" s="86" t="s">
        <v>253</v>
      </c>
      <c r="AU19" s="86" t="s">
        <v>253</v>
      </c>
      <c r="AV19" s="86"/>
      <c r="AW19" s="86"/>
      <c r="AX19" s="87" t="s">
        <v>253</v>
      </c>
      <c r="AY19" s="85"/>
      <c r="AZ19" s="86"/>
      <c r="BA19" s="88"/>
      <c r="BB19" s="189"/>
      <c r="BC19" s="190"/>
      <c r="BD19" s="191"/>
      <c r="BE19" s="192"/>
      <c r="BF19" s="180" t="s">
        <v>252</v>
      </c>
      <c r="BG19" s="181"/>
      <c r="BH19" s="181"/>
      <c r="BI19" s="181"/>
      <c r="BJ19" s="182"/>
    </row>
    <row r="20" spans="2:62" ht="20.25" customHeight="1" x14ac:dyDescent="0.45">
      <c r="B20" s="163"/>
      <c r="C20" s="207"/>
      <c r="D20" s="202"/>
      <c r="E20" s="130"/>
      <c r="F20" s="131" t="str">
        <f>C19</f>
        <v>計画作成責任者</v>
      </c>
      <c r="G20" s="130"/>
      <c r="H20" s="131" t="str">
        <f>I19</f>
        <v>A</v>
      </c>
      <c r="I20" s="195"/>
      <c r="J20" s="196"/>
      <c r="K20" s="200"/>
      <c r="L20" s="201"/>
      <c r="M20" s="201"/>
      <c r="N20" s="202"/>
      <c r="O20" s="177"/>
      <c r="P20" s="178"/>
      <c r="Q20" s="178"/>
      <c r="R20" s="178"/>
      <c r="S20" s="179"/>
      <c r="T20" s="92" t="s">
        <v>181</v>
      </c>
      <c r="U20" s="93"/>
      <c r="V20" s="94"/>
      <c r="W20" s="135">
        <f>IF(W19="","",VLOOKUP(W19,'【記載例】シフト記号表（勤務時間帯）'!$C$6:$L$47,10,FALSE))</f>
        <v>8</v>
      </c>
      <c r="X20" s="136">
        <f>IF(X19="","",VLOOKUP(X19,'【記載例】シフト記号表（勤務時間帯）'!$C$6:$L$47,10,FALSE))</f>
        <v>8</v>
      </c>
      <c r="Y20" s="136">
        <f>IF(Y19="","",VLOOKUP(Y19,'【記載例】シフト記号表（勤務時間帯）'!$C$6:$L$47,10,FALSE))</f>
        <v>8</v>
      </c>
      <c r="Z20" s="136">
        <f>IF(Z19="","",VLOOKUP(Z19,'【記載例】シフト記号表（勤務時間帯）'!$C$6:$L$47,10,FALSE))</f>
        <v>8</v>
      </c>
      <c r="AA20" s="136" t="str">
        <f>IF(AA19="","",VLOOKUP(AA19,'【記載例】シフト記号表（勤務時間帯）'!$C$6:$L$47,10,FALSE))</f>
        <v/>
      </c>
      <c r="AB20" s="136" t="str">
        <f>IF(AB19="","",VLOOKUP(AB19,'【記載例】シフト記号表（勤務時間帯）'!$C$6:$L$47,10,FALSE))</f>
        <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f>IF(AF19="","",VLOOKUP(AF19,'【記載例】シフト記号表（勤務時間帯）'!$C$6:$L$47,10,FALSE))</f>
        <v>8</v>
      </c>
      <c r="AG20" s="136">
        <f>IF(AG19="","",VLOOKUP(AG19,'【記載例】シフト記号表（勤務時間帯）'!$C$6:$L$47,10,FALSE))</f>
        <v>8</v>
      </c>
      <c r="AH20" s="136" t="str">
        <f>IF(AH19="","",VLOOKUP(AH19,'【記載例】シフト記号表（勤務時間帯）'!$C$6:$L$47,10,FALSE))</f>
        <v/>
      </c>
      <c r="AI20" s="136" t="str">
        <f>IF(AI19="","",VLOOKUP(AI19,'【記載例】シフト記号表（勤務時間帯）'!$C$6:$L$47,10,FALSE))</f>
        <v/>
      </c>
      <c r="AJ20" s="137">
        <f>IF(AJ19="","",VLOOKUP(AJ19,'【記載例】シフト記号表（勤務時間帯）'!$C$6:$L$47,10,FALSE))</f>
        <v>8</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f>IF(AN19="","",VLOOKUP(AN19,'【記載例】シフト記号表（勤務時間帯）'!$C$6:$L$47,10,FALSE))</f>
        <v>8</v>
      </c>
      <c r="AO20" s="136" t="str">
        <f>IF(AO19="","",VLOOKUP(AO19,'【記載例】シフト記号表（勤務時間帯）'!$C$6:$L$47,10,FALSE))</f>
        <v/>
      </c>
      <c r="AP20" s="136" t="str">
        <f>IF(AP19="","",VLOOKUP(AP19,'【記載例】シフト記号表（勤務時間帯）'!$C$6:$L$47,10,FALSE))</f>
        <v/>
      </c>
      <c r="AQ20" s="137">
        <f>IF(AQ19="","",VLOOKUP(AQ19,'【記載例】シフト記号表（勤務時間帯）'!$C$6:$L$47,10,FALSE))</f>
        <v>8</v>
      </c>
      <c r="AR20" s="135">
        <f>IF(AR19="","",VLOOKUP(AR19,'【記載例】シフト記号表（勤務時間帯）'!$C$6:$L$47,10,FALSE))</f>
        <v>8</v>
      </c>
      <c r="AS20" s="136">
        <f>IF(AS19="","",VLOOKUP(AS19,'【記載例】シフト記号表（勤務時間帯）'!$C$6:$L$47,10,FALSE))</f>
        <v>8</v>
      </c>
      <c r="AT20" s="136">
        <f>IF(AT19="","",VLOOKUP(AT19,'【記載例】シフト記号表（勤務時間帯）'!$C$6:$L$47,10,FALSE))</f>
        <v>8</v>
      </c>
      <c r="AU20" s="136">
        <f>IF(AU19="","",VLOOKUP(AU19,'【記載例】シフト記号表（勤務時間帯）'!$C$6:$L$47,10,FALSE))</f>
        <v>8</v>
      </c>
      <c r="AV20" s="136" t="str">
        <f>IF(AV19="","",VLOOKUP(AV19,'【記載例】シフト記号表（勤務時間帯）'!$C$6:$L$47,10,FALSE))</f>
        <v/>
      </c>
      <c r="AW20" s="136" t="str">
        <f>IF(AW19="","",VLOOKUP(AW19,'【記載例】シフト記号表（勤務時間帯）'!$C$6:$L$47,10,FALSE))</f>
        <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186">
        <f>IF($BE$3="４週",SUM(W20:AX20),IF($BE$3="暦月",SUM(W20:BA20),""))</f>
        <v>160</v>
      </c>
      <c r="BC20" s="187"/>
      <c r="BD20" s="188">
        <f>IF($BE$3="４週",BB20/4,IF($BE$3="暦月",(BB20/($BE$8/7)),""))</f>
        <v>40</v>
      </c>
      <c r="BE20" s="187"/>
      <c r="BF20" s="183"/>
      <c r="BG20" s="184"/>
      <c r="BH20" s="184"/>
      <c r="BI20" s="184"/>
      <c r="BJ20" s="185"/>
    </row>
    <row r="21" spans="2:62" ht="20.25" customHeight="1" x14ac:dyDescent="0.45">
      <c r="B21" s="162">
        <f>B19+1</f>
        <v>4</v>
      </c>
      <c r="C21" s="206" t="s">
        <v>198</v>
      </c>
      <c r="D21" s="199"/>
      <c r="E21" s="130"/>
      <c r="F21" s="131"/>
      <c r="G21" s="130"/>
      <c r="H21" s="131"/>
      <c r="I21" s="193" t="s">
        <v>88</v>
      </c>
      <c r="J21" s="194"/>
      <c r="K21" s="197" t="s">
        <v>89</v>
      </c>
      <c r="L21" s="198"/>
      <c r="M21" s="198"/>
      <c r="N21" s="199"/>
      <c r="O21" s="177" t="s">
        <v>126</v>
      </c>
      <c r="P21" s="178"/>
      <c r="Q21" s="178"/>
      <c r="R21" s="178"/>
      <c r="S21" s="179"/>
      <c r="T21" s="95" t="s">
        <v>18</v>
      </c>
      <c r="U21" s="96"/>
      <c r="V21" s="97"/>
      <c r="W21" s="85" t="s">
        <v>41</v>
      </c>
      <c r="X21" s="86" t="s">
        <v>41</v>
      </c>
      <c r="Y21" s="86"/>
      <c r="Z21" s="86"/>
      <c r="AA21" s="86" t="s">
        <v>227</v>
      </c>
      <c r="AB21" s="86" t="s">
        <v>41</v>
      </c>
      <c r="AC21" s="87" t="s">
        <v>41</v>
      </c>
      <c r="AD21" s="85" t="s">
        <v>41</v>
      </c>
      <c r="AE21" s="86" t="s">
        <v>41</v>
      </c>
      <c r="AF21" s="86"/>
      <c r="AG21" s="86"/>
      <c r="AH21" s="86" t="s">
        <v>227</v>
      </c>
      <c r="AI21" s="86" t="s">
        <v>41</v>
      </c>
      <c r="AJ21" s="87" t="s">
        <v>41</v>
      </c>
      <c r="AK21" s="85" t="s">
        <v>41</v>
      </c>
      <c r="AL21" s="86" t="s">
        <v>41</v>
      </c>
      <c r="AM21" s="86"/>
      <c r="AN21" s="86"/>
      <c r="AO21" s="86" t="s">
        <v>227</v>
      </c>
      <c r="AP21" s="86" t="s">
        <v>41</v>
      </c>
      <c r="AQ21" s="87" t="s">
        <v>41</v>
      </c>
      <c r="AR21" s="85" t="s">
        <v>41</v>
      </c>
      <c r="AS21" s="86" t="s">
        <v>41</v>
      </c>
      <c r="AT21" s="86"/>
      <c r="AU21" s="86"/>
      <c r="AV21" s="86" t="s">
        <v>227</v>
      </c>
      <c r="AW21" s="86" t="s">
        <v>41</v>
      </c>
      <c r="AX21" s="87" t="s">
        <v>41</v>
      </c>
      <c r="AY21" s="85"/>
      <c r="AZ21" s="86"/>
      <c r="BA21" s="88"/>
      <c r="BB21" s="189"/>
      <c r="BC21" s="190"/>
      <c r="BD21" s="191"/>
      <c r="BE21" s="192"/>
      <c r="BF21" s="180"/>
      <c r="BG21" s="181"/>
      <c r="BH21" s="181"/>
      <c r="BI21" s="181"/>
      <c r="BJ21" s="182"/>
    </row>
    <row r="22" spans="2:62" ht="20.25" customHeight="1" x14ac:dyDescent="0.45">
      <c r="B22" s="163"/>
      <c r="C22" s="207"/>
      <c r="D22" s="202"/>
      <c r="E22" s="130"/>
      <c r="F22" s="131" t="str">
        <f>C21</f>
        <v>オペレーター</v>
      </c>
      <c r="G22" s="130"/>
      <c r="H22" s="131" t="str">
        <f>I21</f>
        <v>A</v>
      </c>
      <c r="I22" s="195"/>
      <c r="J22" s="196"/>
      <c r="K22" s="200"/>
      <c r="L22" s="201"/>
      <c r="M22" s="201"/>
      <c r="N22" s="202"/>
      <c r="O22" s="177"/>
      <c r="P22" s="178"/>
      <c r="Q22" s="178"/>
      <c r="R22" s="178"/>
      <c r="S22" s="179"/>
      <c r="T22" s="92" t="s">
        <v>181</v>
      </c>
      <c r="U22" s="93"/>
      <c r="V22" s="94"/>
      <c r="W22" s="135">
        <f>IF(W21="","",VLOOKUP(W21,'【記載例】シフト記号表（勤務時間帯）'!$C$6:$L$47,10,FALSE))</f>
        <v>8</v>
      </c>
      <c r="X22" s="136">
        <f>IF(X21="","",VLOOKUP(X21,'【記載例】シフト記号表（勤務時間帯）'!$C$6:$L$47,10,FALSE))</f>
        <v>8</v>
      </c>
      <c r="Y22" s="136" t="str">
        <f>IF(Y21="","",VLOOKUP(Y21,'【記載例】シフト記号表（勤務時間帯）'!$C$6:$L$47,10,FALSE))</f>
        <v/>
      </c>
      <c r="Z22" s="136" t="str">
        <f>IF(Z21="","",VLOOKUP(Z21,'【記載例】シフト記号表（勤務時間帯）'!$C$6:$L$47,10,FALSE))</f>
        <v/>
      </c>
      <c r="AA22" s="136">
        <f>IF(AA21="","",VLOOKUP(AA21,'【記載例】シフト記号表（勤務時間帯）'!$C$6:$L$47,10,FALSE))</f>
        <v>8</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t="str">
        <f>IF(AF21="","",VLOOKUP(AF21,'【記載例】シフト記号表（勤務時間帯）'!$C$6:$L$47,10,FALSE))</f>
        <v/>
      </c>
      <c r="AG22" s="136" t="str">
        <f>IF(AG21="","",VLOOKUP(AG21,'【記載例】シフト記号表（勤務時間帯）'!$C$6:$L$47,10,FALSE))</f>
        <v/>
      </c>
      <c r="AH22" s="136">
        <f>IF(AH21="","",VLOOKUP(AH21,'【記載例】シフト記号表（勤務時間帯）'!$C$6:$L$47,10,FALSE))</f>
        <v>8</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t="str">
        <f>IF(AM21="","",VLOOKUP(AM21,'【記載例】シフト記号表（勤務時間帯）'!$C$6:$L$47,10,FALSE))</f>
        <v/>
      </c>
      <c r="AN22" s="136" t="str">
        <f>IF(AN21="","",VLOOKUP(AN21,'【記載例】シフト記号表（勤務時間帯）'!$C$6:$L$47,10,FALSE))</f>
        <v/>
      </c>
      <c r="AO22" s="136">
        <f>IF(AO21="","",VLOOKUP(AO21,'【記載例】シフト記号表（勤務時間帯）'!$C$6:$L$47,10,FALSE))</f>
        <v>8</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t="str">
        <f>IF(AT21="","",VLOOKUP(AT21,'【記載例】シフト記号表（勤務時間帯）'!$C$6:$L$47,10,FALSE))</f>
        <v/>
      </c>
      <c r="AU22" s="136" t="str">
        <f>IF(AU21="","",VLOOKUP(AU21,'【記載例】シフト記号表（勤務時間帯）'!$C$6:$L$47,10,FALSE))</f>
        <v/>
      </c>
      <c r="AV22" s="136">
        <f>IF(AV21="","",VLOOKUP(AV21,'【記載例】シフト記号表（勤務時間帯）'!$C$6:$L$47,10,FALSE))</f>
        <v>8</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186">
        <f>IF($BE$3="４週",SUM(W22:AX22),IF($BE$3="暦月",SUM(W22:BA22),""))</f>
        <v>160</v>
      </c>
      <c r="BC22" s="187"/>
      <c r="BD22" s="188">
        <f>IF($BE$3="４週",BB22/4,IF($BE$3="暦月",(BB22/($BE$8/7)),""))</f>
        <v>40</v>
      </c>
      <c r="BE22" s="187"/>
      <c r="BF22" s="183"/>
      <c r="BG22" s="184"/>
      <c r="BH22" s="184"/>
      <c r="BI22" s="184"/>
      <c r="BJ22" s="185"/>
    </row>
    <row r="23" spans="2:62" ht="20.25" customHeight="1" x14ac:dyDescent="0.45">
      <c r="B23" s="162">
        <f>B21+1</f>
        <v>5</v>
      </c>
      <c r="C23" s="206" t="s">
        <v>198</v>
      </c>
      <c r="D23" s="199"/>
      <c r="E23" s="130"/>
      <c r="F23" s="131"/>
      <c r="G23" s="130"/>
      <c r="H23" s="131"/>
      <c r="I23" s="193" t="s">
        <v>88</v>
      </c>
      <c r="J23" s="194"/>
      <c r="K23" s="197" t="s">
        <v>89</v>
      </c>
      <c r="L23" s="198"/>
      <c r="M23" s="198"/>
      <c r="N23" s="199"/>
      <c r="O23" s="177" t="s">
        <v>127</v>
      </c>
      <c r="P23" s="178"/>
      <c r="Q23" s="178"/>
      <c r="R23" s="178"/>
      <c r="S23" s="179"/>
      <c r="T23" s="95" t="s">
        <v>18</v>
      </c>
      <c r="U23" s="96"/>
      <c r="V23" s="97"/>
      <c r="W23" s="85" t="s">
        <v>40</v>
      </c>
      <c r="X23" s="86" t="s">
        <v>40</v>
      </c>
      <c r="Y23" s="86"/>
      <c r="Z23" s="86"/>
      <c r="AA23" s="86" t="s">
        <v>254</v>
      </c>
      <c r="AB23" s="86" t="s">
        <v>254</v>
      </c>
      <c r="AC23" s="87" t="s">
        <v>40</v>
      </c>
      <c r="AD23" s="85" t="s">
        <v>40</v>
      </c>
      <c r="AE23" s="86" t="s">
        <v>40</v>
      </c>
      <c r="AF23" s="86"/>
      <c r="AG23" s="86"/>
      <c r="AH23" s="86" t="s">
        <v>254</v>
      </c>
      <c r="AI23" s="86" t="s">
        <v>254</v>
      </c>
      <c r="AJ23" s="87" t="s">
        <v>40</v>
      </c>
      <c r="AK23" s="85" t="s">
        <v>40</v>
      </c>
      <c r="AL23" s="86" t="s">
        <v>40</v>
      </c>
      <c r="AM23" s="86"/>
      <c r="AN23" s="86"/>
      <c r="AO23" s="86" t="s">
        <v>254</v>
      </c>
      <c r="AP23" s="86" t="s">
        <v>254</v>
      </c>
      <c r="AQ23" s="87" t="s">
        <v>40</v>
      </c>
      <c r="AR23" s="85" t="s">
        <v>40</v>
      </c>
      <c r="AS23" s="86" t="s">
        <v>40</v>
      </c>
      <c r="AT23" s="86"/>
      <c r="AU23" s="86"/>
      <c r="AV23" s="86" t="s">
        <v>254</v>
      </c>
      <c r="AW23" s="86" t="s">
        <v>254</v>
      </c>
      <c r="AX23" s="87" t="s">
        <v>40</v>
      </c>
      <c r="AY23" s="85"/>
      <c r="AZ23" s="86"/>
      <c r="BA23" s="88"/>
      <c r="BB23" s="189"/>
      <c r="BC23" s="190"/>
      <c r="BD23" s="191"/>
      <c r="BE23" s="192"/>
      <c r="BF23" s="180"/>
      <c r="BG23" s="181"/>
      <c r="BH23" s="181"/>
      <c r="BI23" s="181"/>
      <c r="BJ23" s="182"/>
    </row>
    <row r="24" spans="2:62" ht="20.25" customHeight="1" x14ac:dyDescent="0.45">
      <c r="B24" s="163"/>
      <c r="C24" s="207"/>
      <c r="D24" s="202"/>
      <c r="E24" s="130"/>
      <c r="F24" s="131" t="str">
        <f>C23</f>
        <v>オペレーター</v>
      </c>
      <c r="G24" s="130"/>
      <c r="H24" s="131" t="str">
        <f>I23</f>
        <v>A</v>
      </c>
      <c r="I24" s="195"/>
      <c r="J24" s="196"/>
      <c r="K24" s="200"/>
      <c r="L24" s="201"/>
      <c r="M24" s="201"/>
      <c r="N24" s="202"/>
      <c r="O24" s="177"/>
      <c r="P24" s="178"/>
      <c r="Q24" s="178"/>
      <c r="R24" s="178"/>
      <c r="S24" s="179"/>
      <c r="T24" s="148" t="s">
        <v>181</v>
      </c>
      <c r="U24" s="99"/>
      <c r="V24" s="149"/>
      <c r="W24" s="135">
        <f>IF(W23="","",VLOOKUP(W23,'【記載例】シフト記号表（勤務時間帯）'!$C$6:$L$47,10,FALSE))</f>
        <v>8.0000000000000018</v>
      </c>
      <c r="X24" s="136">
        <f>IF(X23="","",VLOOKUP(X23,'【記載例】シフト記号表（勤務時間帯）'!$C$6:$L$47,10,FALSE))</f>
        <v>8.0000000000000018</v>
      </c>
      <c r="Y24" s="136" t="str">
        <f>IF(Y23="","",VLOOKUP(Y23,'【記載例】シフト記号表（勤務時間帯）'!$C$6:$L$47,10,FALSE))</f>
        <v/>
      </c>
      <c r="Z24" s="136" t="str">
        <f>IF(Z23="","",VLOOKUP(Z23,'【記載例】シフト記号表（勤務時間帯）'!$C$6:$L$47,10,FALSE))</f>
        <v/>
      </c>
      <c r="AA24" s="136">
        <f>IF(AA23="","",VLOOKUP(AA23,'【記載例】シフト記号表（勤務時間帯）'!$C$6:$L$47,10,FALSE))</f>
        <v>8.0000000000000018</v>
      </c>
      <c r="AB24" s="136">
        <f>IF(AB23="","",VLOOKUP(AB23,'【記載例】シフト記号表（勤務時間帯）'!$C$6:$L$47,10,FALSE))</f>
        <v>8.0000000000000018</v>
      </c>
      <c r="AC24" s="137">
        <f>IF(AC23="","",VLOOKUP(AC23,'【記載例】シフト記号表（勤務時間帯）'!$C$6:$L$47,10,FALSE))</f>
        <v>8.0000000000000018</v>
      </c>
      <c r="AD24" s="135">
        <f>IF(AD23="","",VLOOKUP(AD23,'【記載例】シフト記号表（勤務時間帯）'!$C$6:$L$47,10,FALSE))</f>
        <v>8.0000000000000018</v>
      </c>
      <c r="AE24" s="136">
        <f>IF(AE23="","",VLOOKUP(AE23,'【記載例】シフト記号表（勤務時間帯）'!$C$6:$L$47,10,FALSE))</f>
        <v>8.0000000000000018</v>
      </c>
      <c r="AF24" s="136" t="str">
        <f>IF(AF23="","",VLOOKUP(AF23,'【記載例】シフト記号表（勤務時間帯）'!$C$6:$L$47,10,FALSE))</f>
        <v/>
      </c>
      <c r="AG24" s="136" t="str">
        <f>IF(AG23="","",VLOOKUP(AG23,'【記載例】シフト記号表（勤務時間帯）'!$C$6:$L$47,10,FALSE))</f>
        <v/>
      </c>
      <c r="AH24" s="136">
        <f>IF(AH23="","",VLOOKUP(AH23,'【記載例】シフト記号表（勤務時間帯）'!$C$6:$L$47,10,FALSE))</f>
        <v>8.0000000000000018</v>
      </c>
      <c r="AI24" s="136">
        <f>IF(AI23="","",VLOOKUP(AI23,'【記載例】シフト記号表（勤務時間帯）'!$C$6:$L$47,10,FALSE))</f>
        <v>8.0000000000000018</v>
      </c>
      <c r="AJ24" s="137">
        <f>IF(AJ23="","",VLOOKUP(AJ23,'【記載例】シフト記号表（勤務時間帯）'!$C$6:$L$47,10,FALSE))</f>
        <v>8.0000000000000018</v>
      </c>
      <c r="AK24" s="135">
        <f>IF(AK23="","",VLOOKUP(AK23,'【記載例】シフト記号表（勤務時間帯）'!$C$6:$L$47,10,FALSE))</f>
        <v>8.0000000000000018</v>
      </c>
      <c r="AL24" s="136">
        <f>IF(AL23="","",VLOOKUP(AL23,'【記載例】シフト記号表（勤務時間帯）'!$C$6:$L$47,10,FALSE))</f>
        <v>8.0000000000000018</v>
      </c>
      <c r="AM24" s="136" t="str">
        <f>IF(AM23="","",VLOOKUP(AM23,'【記載例】シフト記号表（勤務時間帯）'!$C$6:$L$47,10,FALSE))</f>
        <v/>
      </c>
      <c r="AN24" s="136" t="str">
        <f>IF(AN23="","",VLOOKUP(AN23,'【記載例】シフト記号表（勤務時間帯）'!$C$6:$L$47,10,FALSE))</f>
        <v/>
      </c>
      <c r="AO24" s="136">
        <f>IF(AO23="","",VLOOKUP(AO23,'【記載例】シフト記号表（勤務時間帯）'!$C$6:$L$47,10,FALSE))</f>
        <v>8.0000000000000018</v>
      </c>
      <c r="AP24" s="136">
        <f>IF(AP23="","",VLOOKUP(AP23,'【記載例】シフト記号表（勤務時間帯）'!$C$6:$L$47,10,FALSE))</f>
        <v>8.0000000000000018</v>
      </c>
      <c r="AQ24" s="137">
        <f>IF(AQ23="","",VLOOKUP(AQ23,'【記載例】シフト記号表（勤務時間帯）'!$C$6:$L$47,10,FALSE))</f>
        <v>8.0000000000000018</v>
      </c>
      <c r="AR24" s="135">
        <f>IF(AR23="","",VLOOKUP(AR23,'【記載例】シフト記号表（勤務時間帯）'!$C$6:$L$47,10,FALSE))</f>
        <v>8.0000000000000018</v>
      </c>
      <c r="AS24" s="136">
        <f>IF(AS23="","",VLOOKUP(AS23,'【記載例】シフト記号表（勤務時間帯）'!$C$6:$L$47,10,FALSE))</f>
        <v>8.0000000000000018</v>
      </c>
      <c r="AT24" s="136" t="str">
        <f>IF(AT23="","",VLOOKUP(AT23,'【記載例】シフト記号表（勤務時間帯）'!$C$6:$L$47,10,FALSE))</f>
        <v/>
      </c>
      <c r="AU24" s="136" t="str">
        <f>IF(AU23="","",VLOOKUP(AU23,'【記載例】シフト記号表（勤務時間帯）'!$C$6:$L$47,10,FALSE))</f>
        <v/>
      </c>
      <c r="AV24" s="136">
        <f>IF(AV23="","",VLOOKUP(AV23,'【記載例】シフト記号表（勤務時間帯）'!$C$6:$L$47,10,FALSE))</f>
        <v>8.0000000000000018</v>
      </c>
      <c r="AW24" s="136">
        <f>IF(AW23="","",VLOOKUP(AW23,'【記載例】シフト記号表（勤務時間帯）'!$C$6:$L$47,10,FALSE))</f>
        <v>8.0000000000000018</v>
      </c>
      <c r="AX24" s="137">
        <f>IF(AX23="","",VLOOKUP(AX23,'【記載例】シフト記号表（勤務時間帯）'!$C$6:$L$47,10,FALSE))</f>
        <v>8.0000000000000018</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186">
        <f>IF($BE$3="４週",SUM(W24:AX24),IF($BE$3="暦月",SUM(W24:BA24),""))</f>
        <v>160.00000000000003</v>
      </c>
      <c r="BC24" s="187"/>
      <c r="BD24" s="188">
        <f>IF($BE$3="４週",BB24/4,IF($BE$3="暦月",(BB24/($BE$8/7)),""))</f>
        <v>40.000000000000007</v>
      </c>
      <c r="BE24" s="187"/>
      <c r="BF24" s="183"/>
      <c r="BG24" s="184"/>
      <c r="BH24" s="184"/>
      <c r="BI24" s="184"/>
      <c r="BJ24" s="185"/>
    </row>
    <row r="25" spans="2:62" ht="20.25" customHeight="1" x14ac:dyDescent="0.45">
      <c r="B25" s="162">
        <f>B23+1</f>
        <v>6</v>
      </c>
      <c r="C25" s="206" t="s">
        <v>198</v>
      </c>
      <c r="D25" s="199"/>
      <c r="E25" s="130"/>
      <c r="F25" s="131"/>
      <c r="G25" s="130"/>
      <c r="H25" s="131"/>
      <c r="I25" s="193" t="s">
        <v>88</v>
      </c>
      <c r="J25" s="194"/>
      <c r="K25" s="197" t="s">
        <v>89</v>
      </c>
      <c r="L25" s="198"/>
      <c r="M25" s="198"/>
      <c r="N25" s="199"/>
      <c r="O25" s="177" t="s">
        <v>194</v>
      </c>
      <c r="P25" s="178"/>
      <c r="Q25" s="178"/>
      <c r="R25" s="178"/>
      <c r="S25" s="179"/>
      <c r="T25" s="147" t="s">
        <v>18</v>
      </c>
      <c r="V25" s="98"/>
      <c r="W25" s="85" t="s">
        <v>40</v>
      </c>
      <c r="X25" s="86" t="s">
        <v>40</v>
      </c>
      <c r="Y25" s="86" t="s">
        <v>40</v>
      </c>
      <c r="Z25" s="86" t="s">
        <v>40</v>
      </c>
      <c r="AA25" s="86"/>
      <c r="AB25" s="86"/>
      <c r="AC25" s="87" t="s">
        <v>226</v>
      </c>
      <c r="AD25" s="85" t="s">
        <v>226</v>
      </c>
      <c r="AE25" s="86" t="s">
        <v>40</v>
      </c>
      <c r="AF25" s="86" t="s">
        <v>40</v>
      </c>
      <c r="AG25" s="86" t="s">
        <v>40</v>
      </c>
      <c r="AH25" s="86"/>
      <c r="AI25" s="86"/>
      <c r="AJ25" s="87" t="s">
        <v>40</v>
      </c>
      <c r="AK25" s="85" t="s">
        <v>40</v>
      </c>
      <c r="AL25" s="86" t="s">
        <v>226</v>
      </c>
      <c r="AM25" s="86" t="s">
        <v>40</v>
      </c>
      <c r="AN25" s="86" t="s">
        <v>40</v>
      </c>
      <c r="AO25" s="86"/>
      <c r="AP25" s="86"/>
      <c r="AQ25" s="87" t="s">
        <v>226</v>
      </c>
      <c r="AR25" s="85" t="s">
        <v>40</v>
      </c>
      <c r="AS25" s="86" t="s">
        <v>226</v>
      </c>
      <c r="AT25" s="86" t="s">
        <v>226</v>
      </c>
      <c r="AU25" s="86" t="s">
        <v>40</v>
      </c>
      <c r="AV25" s="86"/>
      <c r="AW25" s="86"/>
      <c r="AX25" s="87" t="s">
        <v>40</v>
      </c>
      <c r="AY25" s="85"/>
      <c r="AZ25" s="86"/>
      <c r="BA25" s="88"/>
      <c r="BB25" s="189"/>
      <c r="BC25" s="190"/>
      <c r="BD25" s="191"/>
      <c r="BE25" s="192"/>
      <c r="BF25" s="180"/>
      <c r="BG25" s="181"/>
      <c r="BH25" s="181"/>
      <c r="BI25" s="181"/>
      <c r="BJ25" s="182"/>
    </row>
    <row r="26" spans="2:62" ht="20.25" customHeight="1" x14ac:dyDescent="0.45">
      <c r="B26" s="163"/>
      <c r="C26" s="207"/>
      <c r="D26" s="202"/>
      <c r="E26" s="130"/>
      <c r="F26" s="131" t="str">
        <f>C25</f>
        <v>オペレーター</v>
      </c>
      <c r="G26" s="130"/>
      <c r="H26" s="131" t="str">
        <f>I25</f>
        <v>A</v>
      </c>
      <c r="I26" s="195"/>
      <c r="J26" s="196"/>
      <c r="K26" s="200"/>
      <c r="L26" s="201"/>
      <c r="M26" s="201"/>
      <c r="N26" s="202"/>
      <c r="O26" s="177"/>
      <c r="P26" s="178"/>
      <c r="Q26" s="178"/>
      <c r="R26" s="178"/>
      <c r="S26" s="179"/>
      <c r="T26" s="92" t="s">
        <v>181</v>
      </c>
      <c r="U26" s="93"/>
      <c r="V26" s="94"/>
      <c r="W26" s="135">
        <f>IF(W25="","",VLOOKUP(W25,'【記載例】シフト記号表（勤務時間帯）'!$C$6:$L$47,10,FALSE))</f>
        <v>8.0000000000000018</v>
      </c>
      <c r="X26" s="136">
        <f>IF(X25="","",VLOOKUP(X25,'【記載例】シフト記号表（勤務時間帯）'!$C$6:$L$47,10,FALSE))</f>
        <v>8.0000000000000018</v>
      </c>
      <c r="Y26" s="136">
        <f>IF(Y25="","",VLOOKUP(Y25,'【記載例】シフト記号表（勤務時間帯）'!$C$6:$L$47,10,FALSE))</f>
        <v>8.0000000000000018</v>
      </c>
      <c r="Z26" s="136">
        <f>IF(Z25="","",VLOOKUP(Z25,'【記載例】シフト記号表（勤務時間帯）'!$C$6:$L$47,10,FALSE))</f>
        <v>8.0000000000000018</v>
      </c>
      <c r="AA26" s="136" t="str">
        <f>IF(AA25="","",VLOOKUP(AA25,'【記載例】シフト記号表（勤務時間帯）'!$C$6:$L$47,10,FALSE))</f>
        <v/>
      </c>
      <c r="AB26" s="136" t="str">
        <f>IF(AB25="","",VLOOKUP(AB25,'【記載例】シフト記号表（勤務時間帯）'!$C$6:$L$47,10,FALSE))</f>
        <v/>
      </c>
      <c r="AC26" s="137">
        <f>IF(AC25="","",VLOOKUP(AC25,'【記載例】シフト記号表（勤務時間帯）'!$C$6:$L$47,10,FALSE))</f>
        <v>8.0000000000000018</v>
      </c>
      <c r="AD26" s="135">
        <f>IF(AD25="","",VLOOKUP(AD25,'【記載例】シフト記号表（勤務時間帯）'!$C$6:$L$47,10,FALSE))</f>
        <v>8.0000000000000018</v>
      </c>
      <c r="AE26" s="136">
        <f>IF(AE25="","",VLOOKUP(AE25,'【記載例】シフト記号表（勤務時間帯）'!$C$6:$L$47,10,FALSE))</f>
        <v>8.0000000000000018</v>
      </c>
      <c r="AF26" s="136">
        <f>IF(AF25="","",VLOOKUP(AF25,'【記載例】シフト記号表（勤務時間帯）'!$C$6:$L$47,10,FALSE))</f>
        <v>8.0000000000000018</v>
      </c>
      <c r="AG26" s="136">
        <f>IF(AG25="","",VLOOKUP(AG25,'【記載例】シフト記号表（勤務時間帯）'!$C$6:$L$47,10,FALSE))</f>
        <v>8.0000000000000018</v>
      </c>
      <c r="AH26" s="136" t="str">
        <f>IF(AH25="","",VLOOKUP(AH25,'【記載例】シフト記号表（勤務時間帯）'!$C$6:$L$47,10,FALSE))</f>
        <v/>
      </c>
      <c r="AI26" s="136" t="str">
        <f>IF(AI25="","",VLOOKUP(AI25,'【記載例】シフト記号表（勤務時間帯）'!$C$6:$L$47,10,FALSE))</f>
        <v/>
      </c>
      <c r="AJ26" s="137">
        <f>IF(AJ25="","",VLOOKUP(AJ25,'【記載例】シフト記号表（勤務時間帯）'!$C$6:$L$47,10,FALSE))</f>
        <v>8.0000000000000018</v>
      </c>
      <c r="AK26" s="135">
        <f>IF(AK25="","",VLOOKUP(AK25,'【記載例】シフト記号表（勤務時間帯）'!$C$6:$L$47,10,FALSE))</f>
        <v>8.0000000000000018</v>
      </c>
      <c r="AL26" s="136">
        <f>IF(AL25="","",VLOOKUP(AL25,'【記載例】シフト記号表（勤務時間帯）'!$C$6:$L$47,10,FALSE))</f>
        <v>8.0000000000000018</v>
      </c>
      <c r="AM26" s="136">
        <f>IF(AM25="","",VLOOKUP(AM25,'【記載例】シフト記号表（勤務時間帯）'!$C$6:$L$47,10,FALSE))</f>
        <v>8.0000000000000018</v>
      </c>
      <c r="AN26" s="136">
        <f>IF(AN25="","",VLOOKUP(AN25,'【記載例】シフト記号表（勤務時間帯）'!$C$6:$L$47,10,FALSE))</f>
        <v>8.0000000000000018</v>
      </c>
      <c r="AO26" s="136" t="str">
        <f>IF(AO25="","",VLOOKUP(AO25,'【記載例】シフト記号表（勤務時間帯）'!$C$6:$L$47,10,FALSE))</f>
        <v/>
      </c>
      <c r="AP26" s="136" t="str">
        <f>IF(AP25="","",VLOOKUP(AP25,'【記載例】シフト記号表（勤務時間帯）'!$C$6:$L$47,10,FALSE))</f>
        <v/>
      </c>
      <c r="AQ26" s="137">
        <f>IF(AQ25="","",VLOOKUP(AQ25,'【記載例】シフト記号表（勤務時間帯）'!$C$6:$L$47,10,FALSE))</f>
        <v>8.0000000000000018</v>
      </c>
      <c r="AR26" s="135">
        <f>IF(AR25="","",VLOOKUP(AR25,'【記載例】シフト記号表（勤務時間帯）'!$C$6:$L$47,10,FALSE))</f>
        <v>8.0000000000000018</v>
      </c>
      <c r="AS26" s="136">
        <f>IF(AS25="","",VLOOKUP(AS25,'【記載例】シフト記号表（勤務時間帯）'!$C$6:$L$47,10,FALSE))</f>
        <v>8.0000000000000018</v>
      </c>
      <c r="AT26" s="136">
        <f>IF(AT25="","",VLOOKUP(AT25,'【記載例】シフト記号表（勤務時間帯）'!$C$6:$L$47,10,FALSE))</f>
        <v>8.0000000000000018</v>
      </c>
      <c r="AU26" s="136">
        <f>IF(AU25="","",VLOOKUP(AU25,'【記載例】シフト記号表（勤務時間帯）'!$C$6:$L$47,10,FALSE))</f>
        <v>8.0000000000000018</v>
      </c>
      <c r="AV26" s="136" t="str">
        <f>IF(AV25="","",VLOOKUP(AV25,'【記載例】シフト記号表（勤務時間帯）'!$C$6:$L$47,10,FALSE))</f>
        <v/>
      </c>
      <c r="AW26" s="136" t="str">
        <f>IF(AW25="","",VLOOKUP(AW25,'【記載例】シフト記号表（勤務時間帯）'!$C$6:$L$47,10,FALSE))</f>
        <v/>
      </c>
      <c r="AX26" s="137">
        <f>IF(AX25="","",VLOOKUP(AX25,'【記載例】シフト記号表（勤務時間帯）'!$C$6:$L$47,10,FALSE))</f>
        <v>8.0000000000000018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186">
        <f>IF($BE$3="４週",SUM(W26:AX26),IF($BE$3="暦月",SUM(W26:BA26),""))</f>
        <v>160.00000000000003</v>
      </c>
      <c r="BC26" s="187"/>
      <c r="BD26" s="188">
        <f>IF($BE$3="４週",BB26/4,IF($BE$3="暦月",(BB26/($BE$8/7)),""))</f>
        <v>40.000000000000007</v>
      </c>
      <c r="BE26" s="187"/>
      <c r="BF26" s="183"/>
      <c r="BG26" s="184"/>
      <c r="BH26" s="184"/>
      <c r="BI26" s="184"/>
      <c r="BJ26" s="185"/>
    </row>
    <row r="27" spans="2:62" ht="20.25" customHeight="1" x14ac:dyDescent="0.45">
      <c r="B27" s="162">
        <f>B25+1</f>
        <v>7</v>
      </c>
      <c r="C27" s="206" t="s">
        <v>198</v>
      </c>
      <c r="D27" s="199"/>
      <c r="E27" s="130"/>
      <c r="F27" s="131"/>
      <c r="G27" s="130"/>
      <c r="H27" s="131"/>
      <c r="I27" s="193" t="s">
        <v>88</v>
      </c>
      <c r="J27" s="194"/>
      <c r="K27" s="197" t="s">
        <v>89</v>
      </c>
      <c r="L27" s="198"/>
      <c r="M27" s="198"/>
      <c r="N27" s="199"/>
      <c r="O27" s="177" t="s">
        <v>126</v>
      </c>
      <c r="P27" s="178"/>
      <c r="Q27" s="178"/>
      <c r="R27" s="178"/>
      <c r="S27" s="179"/>
      <c r="T27" s="95" t="s">
        <v>18</v>
      </c>
      <c r="U27" s="96"/>
      <c r="V27" s="97"/>
      <c r="W27" s="85" t="s">
        <v>41</v>
      </c>
      <c r="X27" s="86" t="s">
        <v>41</v>
      </c>
      <c r="Y27" s="86" t="s">
        <v>41</v>
      </c>
      <c r="Z27" s="86" t="s">
        <v>227</v>
      </c>
      <c r="AA27" s="86"/>
      <c r="AB27" s="86"/>
      <c r="AC27" s="87" t="s">
        <v>41</v>
      </c>
      <c r="AD27" s="85" t="s">
        <v>41</v>
      </c>
      <c r="AE27" s="86" t="s">
        <v>41</v>
      </c>
      <c r="AF27" s="86" t="s">
        <v>41</v>
      </c>
      <c r="AG27" s="86" t="s">
        <v>227</v>
      </c>
      <c r="AH27" s="86"/>
      <c r="AI27" s="86"/>
      <c r="AJ27" s="87" t="s">
        <v>41</v>
      </c>
      <c r="AK27" s="85" t="s">
        <v>41</v>
      </c>
      <c r="AL27" s="86" t="s">
        <v>41</v>
      </c>
      <c r="AM27" s="86" t="s">
        <v>41</v>
      </c>
      <c r="AN27" s="86" t="s">
        <v>227</v>
      </c>
      <c r="AO27" s="86"/>
      <c r="AP27" s="86"/>
      <c r="AQ27" s="87" t="s">
        <v>41</v>
      </c>
      <c r="AR27" s="85" t="s">
        <v>41</v>
      </c>
      <c r="AS27" s="86" t="s">
        <v>41</v>
      </c>
      <c r="AT27" s="86" t="s">
        <v>41</v>
      </c>
      <c r="AU27" s="86" t="s">
        <v>227</v>
      </c>
      <c r="AV27" s="86"/>
      <c r="AW27" s="86"/>
      <c r="AX27" s="87" t="s">
        <v>41</v>
      </c>
      <c r="AY27" s="85"/>
      <c r="AZ27" s="86"/>
      <c r="BA27" s="88"/>
      <c r="BB27" s="189"/>
      <c r="BC27" s="190"/>
      <c r="BD27" s="191"/>
      <c r="BE27" s="192"/>
      <c r="BF27" s="180"/>
      <c r="BG27" s="181"/>
      <c r="BH27" s="181"/>
      <c r="BI27" s="181"/>
      <c r="BJ27" s="182"/>
    </row>
    <row r="28" spans="2:62" ht="20.25" customHeight="1" x14ac:dyDescent="0.45">
      <c r="B28" s="163"/>
      <c r="C28" s="207"/>
      <c r="D28" s="202"/>
      <c r="E28" s="130"/>
      <c r="F28" s="131" t="str">
        <f>C27</f>
        <v>オペレーター</v>
      </c>
      <c r="G28" s="130"/>
      <c r="H28" s="131" t="str">
        <f>I27</f>
        <v>A</v>
      </c>
      <c r="I28" s="195"/>
      <c r="J28" s="196"/>
      <c r="K28" s="200"/>
      <c r="L28" s="201"/>
      <c r="M28" s="201"/>
      <c r="N28" s="202"/>
      <c r="O28" s="177"/>
      <c r="P28" s="178"/>
      <c r="Q28" s="178"/>
      <c r="R28" s="178"/>
      <c r="S28" s="179"/>
      <c r="T28" s="92" t="s">
        <v>181</v>
      </c>
      <c r="U28" s="93"/>
      <c r="V28" s="94"/>
      <c r="W28" s="135">
        <f>IF(W27="","",VLOOKUP(W27,'【記載例】シフト記号表（勤務時間帯）'!$C$6:$L$47,10,FALSE))</f>
        <v>8</v>
      </c>
      <c r="X28" s="136">
        <f>IF(X27="","",VLOOKUP(X27,'【記載例】シフト記号表（勤務時間帯）'!$C$6:$L$47,10,FALSE))</f>
        <v>8</v>
      </c>
      <c r="Y28" s="136">
        <f>IF(Y27="","",VLOOKUP(Y27,'【記載例】シフト記号表（勤務時間帯）'!$C$6:$L$47,10,FALSE))</f>
        <v>8</v>
      </c>
      <c r="Z28" s="136">
        <f>IF(Z27="","",VLOOKUP(Z27,'【記載例】シフト記号表（勤務時間帯）'!$C$6:$L$47,10,FALSE))</f>
        <v>8</v>
      </c>
      <c r="AA28" s="136" t="str">
        <f>IF(AA27="","",VLOOKUP(AA27,'【記載例】シフト記号表（勤務時間帯）'!$C$6:$L$47,10,FALSE))</f>
        <v/>
      </c>
      <c r="AB28" s="136" t="str">
        <f>IF(AB27="","",VLOOKUP(AB27,'【記載例】シフト記号表（勤務時間帯）'!$C$6:$L$47,10,FALSE))</f>
        <v/>
      </c>
      <c r="AC28" s="137">
        <f>IF(AC27="","",VLOOKUP(AC27,'【記載例】シフト記号表（勤務時間帯）'!$C$6:$L$47,10,FALSE))</f>
        <v>8</v>
      </c>
      <c r="AD28" s="135">
        <f>IF(AD27="","",VLOOKUP(AD27,'【記載例】シフト記号表（勤務時間帯）'!$C$6:$L$47,10,FALSE))</f>
        <v>8</v>
      </c>
      <c r="AE28" s="136">
        <f>IF(AE27="","",VLOOKUP(AE27,'【記載例】シフト記号表（勤務時間帯）'!$C$6:$L$47,10,FALSE))</f>
        <v>8</v>
      </c>
      <c r="AF28" s="136">
        <f>IF(AF27="","",VLOOKUP(AF27,'【記載例】シフト記号表（勤務時間帯）'!$C$6:$L$47,10,FALSE))</f>
        <v>8</v>
      </c>
      <c r="AG28" s="136">
        <f>IF(AG27="","",VLOOKUP(AG27,'【記載例】シフト記号表（勤務時間帯）'!$C$6:$L$47,10,FALSE))</f>
        <v>8</v>
      </c>
      <c r="AH28" s="136" t="str">
        <f>IF(AH27="","",VLOOKUP(AH27,'【記載例】シフト記号表（勤務時間帯）'!$C$6:$L$47,10,FALSE))</f>
        <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f>IF(AL27="","",VLOOKUP(AL27,'【記載例】シフト記号表（勤務時間帯）'!$C$6:$L$47,10,FALSE))</f>
        <v>8</v>
      </c>
      <c r="AM28" s="136">
        <f>IF(AM27="","",VLOOKUP(AM27,'【記載例】シフト記号表（勤務時間帯）'!$C$6:$L$47,10,FALSE))</f>
        <v>8</v>
      </c>
      <c r="AN28" s="136">
        <f>IF(AN27="","",VLOOKUP(AN27,'【記載例】シフト記号表（勤務時間帯）'!$C$6:$L$47,10,FALSE))</f>
        <v>8</v>
      </c>
      <c r="AO28" s="136" t="str">
        <f>IF(AO27="","",VLOOKUP(AO27,'【記載例】シフト記号表（勤務時間帯）'!$C$6:$L$47,10,FALSE))</f>
        <v/>
      </c>
      <c r="AP28" s="136" t="str">
        <f>IF(AP27="","",VLOOKUP(AP27,'【記載例】シフト記号表（勤務時間帯）'!$C$6:$L$47,10,FALSE))</f>
        <v/>
      </c>
      <c r="AQ28" s="137">
        <f>IF(AQ27="","",VLOOKUP(AQ27,'【記載例】シフト記号表（勤務時間帯）'!$C$6:$L$47,10,FALSE))</f>
        <v>8</v>
      </c>
      <c r="AR28" s="135">
        <f>IF(AR27="","",VLOOKUP(AR27,'【記載例】シフト記号表（勤務時間帯）'!$C$6:$L$47,10,FALSE))</f>
        <v>8</v>
      </c>
      <c r="AS28" s="136">
        <f>IF(AS27="","",VLOOKUP(AS27,'【記載例】シフト記号表（勤務時間帯）'!$C$6:$L$47,10,FALSE))</f>
        <v>8</v>
      </c>
      <c r="AT28" s="136">
        <f>IF(AT27="","",VLOOKUP(AT27,'【記載例】シフト記号表（勤務時間帯）'!$C$6:$L$47,10,FALSE))</f>
        <v>8</v>
      </c>
      <c r="AU28" s="136">
        <f>IF(AU27="","",VLOOKUP(AU27,'【記載例】シフト記号表（勤務時間帯）'!$C$6:$L$47,10,FALSE))</f>
        <v>8</v>
      </c>
      <c r="AV28" s="136" t="str">
        <f>IF(AV27="","",VLOOKUP(AV27,'【記載例】シフト記号表（勤務時間帯）'!$C$6:$L$47,10,FALSE))</f>
        <v/>
      </c>
      <c r="AW28" s="136" t="str">
        <f>IF(AW27="","",VLOOKUP(AW27,'【記載例】シフト記号表（勤務時間帯）'!$C$6:$L$47,10,FALSE))</f>
        <v/>
      </c>
      <c r="AX28" s="137">
        <f>IF(AX27="","",VLOOKUP(AX27,'【記載例】シフト記号表（勤務時間帯）'!$C$6:$L$47,10,FALSE))</f>
        <v>8</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186">
        <f>IF($BE$3="４週",SUM(W28:AX28),IF($BE$3="暦月",SUM(W28:BA28),""))</f>
        <v>160</v>
      </c>
      <c r="BC28" s="187"/>
      <c r="BD28" s="188">
        <f>IF($BE$3="４週",BB28/4,IF($BE$3="暦月",(BB28/($BE$8/7)),""))</f>
        <v>40</v>
      </c>
      <c r="BE28" s="187"/>
      <c r="BF28" s="183"/>
      <c r="BG28" s="184"/>
      <c r="BH28" s="184"/>
      <c r="BI28" s="184"/>
      <c r="BJ28" s="185"/>
    </row>
    <row r="29" spans="2:62" ht="20.25" customHeight="1" x14ac:dyDescent="0.45">
      <c r="B29" s="162">
        <f>B27+1</f>
        <v>8</v>
      </c>
      <c r="C29" s="206" t="s">
        <v>214</v>
      </c>
      <c r="D29" s="199"/>
      <c r="E29" s="130"/>
      <c r="F29" s="131"/>
      <c r="G29" s="130"/>
      <c r="H29" s="131"/>
      <c r="I29" s="193" t="s">
        <v>88</v>
      </c>
      <c r="J29" s="194"/>
      <c r="K29" s="197" t="s">
        <v>202</v>
      </c>
      <c r="L29" s="198"/>
      <c r="M29" s="198"/>
      <c r="N29" s="199"/>
      <c r="O29" s="177" t="s">
        <v>128</v>
      </c>
      <c r="P29" s="178"/>
      <c r="Q29" s="178"/>
      <c r="R29" s="178"/>
      <c r="S29" s="179"/>
      <c r="T29" s="95" t="s">
        <v>18</v>
      </c>
      <c r="U29" s="96"/>
      <c r="V29" s="97"/>
      <c r="W29" s="85" t="s">
        <v>39</v>
      </c>
      <c r="X29" s="86" t="s">
        <v>225</v>
      </c>
      <c r="Y29" s="86"/>
      <c r="Z29" s="86"/>
      <c r="AA29" s="86" t="s">
        <v>225</v>
      </c>
      <c r="AB29" s="86" t="s">
        <v>39</v>
      </c>
      <c r="AC29" s="87" t="s">
        <v>225</v>
      </c>
      <c r="AD29" s="85" t="s">
        <v>39</v>
      </c>
      <c r="AE29" s="86" t="s">
        <v>225</v>
      </c>
      <c r="AF29" s="86"/>
      <c r="AG29" s="86"/>
      <c r="AH29" s="86" t="s">
        <v>225</v>
      </c>
      <c r="AI29" s="86" t="s">
        <v>39</v>
      </c>
      <c r="AJ29" s="87" t="s">
        <v>225</v>
      </c>
      <c r="AK29" s="85" t="s">
        <v>39</v>
      </c>
      <c r="AL29" s="86" t="s">
        <v>225</v>
      </c>
      <c r="AM29" s="86"/>
      <c r="AN29" s="86"/>
      <c r="AO29" s="86" t="s">
        <v>225</v>
      </c>
      <c r="AP29" s="86" t="s">
        <v>39</v>
      </c>
      <c r="AQ29" s="87" t="s">
        <v>225</v>
      </c>
      <c r="AR29" s="85" t="s">
        <v>39</v>
      </c>
      <c r="AS29" s="86" t="s">
        <v>225</v>
      </c>
      <c r="AT29" s="86"/>
      <c r="AU29" s="86"/>
      <c r="AV29" s="86" t="s">
        <v>225</v>
      </c>
      <c r="AW29" s="86" t="s">
        <v>39</v>
      </c>
      <c r="AX29" s="87" t="s">
        <v>225</v>
      </c>
      <c r="AY29" s="85"/>
      <c r="AZ29" s="86"/>
      <c r="BA29" s="88"/>
      <c r="BB29" s="189"/>
      <c r="BC29" s="190"/>
      <c r="BD29" s="191"/>
      <c r="BE29" s="192"/>
      <c r="BF29" s="180"/>
      <c r="BG29" s="181"/>
      <c r="BH29" s="181"/>
      <c r="BI29" s="181"/>
      <c r="BJ29" s="182"/>
    </row>
    <row r="30" spans="2:62" ht="20.25" customHeight="1" x14ac:dyDescent="0.45">
      <c r="B30" s="163"/>
      <c r="C30" s="207"/>
      <c r="D30" s="202"/>
      <c r="E30" s="130"/>
      <c r="F30" s="131" t="str">
        <f>C29</f>
        <v>訪問介護員</v>
      </c>
      <c r="G30" s="130"/>
      <c r="H30" s="131" t="str">
        <f>I29</f>
        <v>A</v>
      </c>
      <c r="I30" s="195"/>
      <c r="J30" s="196"/>
      <c r="K30" s="200"/>
      <c r="L30" s="201"/>
      <c r="M30" s="201"/>
      <c r="N30" s="202"/>
      <c r="O30" s="177"/>
      <c r="P30" s="178"/>
      <c r="Q30" s="178"/>
      <c r="R30" s="178"/>
      <c r="S30" s="179"/>
      <c r="T30" s="92" t="s">
        <v>181</v>
      </c>
      <c r="U30" s="93"/>
      <c r="V30" s="94"/>
      <c r="W30" s="135">
        <f>IF(W29="","",VLOOKUP(W29,'【記載例】シフト記号表（勤務時間帯）'!$C$6:$L$47,10,FALSE))</f>
        <v>8</v>
      </c>
      <c r="X30" s="136">
        <f>IF(X29="","",VLOOKUP(X29,'【記載例】シフト記号表（勤務時間帯）'!$C$6:$L$47,10,FALSE))</f>
        <v>8</v>
      </c>
      <c r="Y30" s="136" t="str">
        <f>IF(Y29="","",VLOOKUP(Y29,'【記載例】シフト記号表（勤務時間帯）'!$C$6:$L$47,10,FALSE))</f>
        <v/>
      </c>
      <c r="Z30" s="136" t="str">
        <f>IF(Z29="","",VLOOKUP(Z29,'【記載例】シフト記号表（勤務時間帯）'!$C$6:$L$47,10,FALSE))</f>
        <v/>
      </c>
      <c r="AA30" s="136">
        <f>IF(AA29="","",VLOOKUP(AA29,'【記載例】シフト記号表（勤務時間帯）'!$C$6:$L$47,10,FALSE))</f>
        <v>8</v>
      </c>
      <c r="AB30" s="136">
        <f>IF(AB29="","",VLOOKUP(AB29,'【記載例】シフト記号表（勤務時間帯）'!$C$6:$L$47,10,FALSE))</f>
        <v>8</v>
      </c>
      <c r="AC30" s="137">
        <f>IF(AC29="","",VLOOKUP(AC29,'【記載例】シフト記号表（勤務時間帯）'!$C$6:$L$47,10,FALSE))</f>
        <v>8</v>
      </c>
      <c r="AD30" s="135">
        <f>IF(AD29="","",VLOOKUP(AD29,'【記載例】シフト記号表（勤務時間帯）'!$C$6:$L$47,10,FALSE))</f>
        <v>8</v>
      </c>
      <c r="AE30" s="136">
        <f>IF(AE29="","",VLOOKUP(AE29,'【記載例】シフト記号表（勤務時間帯）'!$C$6:$L$47,10,FALSE))</f>
        <v>8</v>
      </c>
      <c r="AF30" s="136" t="str">
        <f>IF(AF29="","",VLOOKUP(AF29,'【記載例】シフト記号表（勤務時間帯）'!$C$6:$L$47,10,FALSE))</f>
        <v/>
      </c>
      <c r="AG30" s="136" t="str">
        <f>IF(AG29="","",VLOOKUP(AG29,'【記載例】シフト記号表（勤務時間帯）'!$C$6:$L$47,10,FALSE))</f>
        <v/>
      </c>
      <c r="AH30" s="136">
        <f>IF(AH29="","",VLOOKUP(AH29,'【記載例】シフト記号表（勤務時間帯）'!$C$6:$L$47,10,FALSE))</f>
        <v>8</v>
      </c>
      <c r="AI30" s="136">
        <f>IF(AI29="","",VLOOKUP(AI29,'【記載例】シフト記号表（勤務時間帯）'!$C$6:$L$47,10,FALSE))</f>
        <v>8</v>
      </c>
      <c r="AJ30" s="137">
        <f>IF(AJ29="","",VLOOKUP(AJ29,'【記載例】シフト記号表（勤務時間帯）'!$C$6:$L$47,10,FALSE))</f>
        <v>8</v>
      </c>
      <c r="AK30" s="135">
        <f>IF(AK29="","",VLOOKUP(AK29,'【記載例】シフト記号表（勤務時間帯）'!$C$6:$L$47,10,FALSE))</f>
        <v>8</v>
      </c>
      <c r="AL30" s="136">
        <f>IF(AL29="","",VLOOKUP(AL29,'【記載例】シフト記号表（勤務時間帯）'!$C$6:$L$47,10,FALSE))</f>
        <v>8</v>
      </c>
      <c r="AM30" s="136" t="str">
        <f>IF(AM29="","",VLOOKUP(AM29,'【記載例】シフト記号表（勤務時間帯）'!$C$6:$L$47,10,FALSE))</f>
        <v/>
      </c>
      <c r="AN30" s="136" t="str">
        <f>IF(AN29="","",VLOOKUP(AN29,'【記載例】シフト記号表（勤務時間帯）'!$C$6:$L$47,10,FALSE))</f>
        <v/>
      </c>
      <c r="AO30" s="136">
        <f>IF(AO29="","",VLOOKUP(AO29,'【記載例】シフト記号表（勤務時間帯）'!$C$6:$L$47,10,FALSE))</f>
        <v>8</v>
      </c>
      <c r="AP30" s="136">
        <f>IF(AP29="","",VLOOKUP(AP29,'【記載例】シフト記号表（勤務時間帯）'!$C$6:$L$47,10,FALSE))</f>
        <v>8</v>
      </c>
      <c r="AQ30" s="137">
        <f>IF(AQ29="","",VLOOKUP(AQ29,'【記載例】シフト記号表（勤務時間帯）'!$C$6:$L$47,10,FALSE))</f>
        <v>8</v>
      </c>
      <c r="AR30" s="135">
        <f>IF(AR29="","",VLOOKUP(AR29,'【記載例】シフト記号表（勤務時間帯）'!$C$6:$L$47,10,FALSE))</f>
        <v>8</v>
      </c>
      <c r="AS30" s="136">
        <f>IF(AS29="","",VLOOKUP(AS29,'【記載例】シフト記号表（勤務時間帯）'!$C$6:$L$47,10,FALSE))</f>
        <v>8</v>
      </c>
      <c r="AT30" s="136" t="str">
        <f>IF(AT29="","",VLOOKUP(AT29,'【記載例】シフト記号表（勤務時間帯）'!$C$6:$L$47,10,FALSE))</f>
        <v/>
      </c>
      <c r="AU30" s="136" t="str">
        <f>IF(AU29="","",VLOOKUP(AU29,'【記載例】シフト記号表（勤務時間帯）'!$C$6:$L$47,10,FALSE))</f>
        <v/>
      </c>
      <c r="AV30" s="136">
        <f>IF(AV29="","",VLOOKUP(AV29,'【記載例】シフト記号表（勤務時間帯）'!$C$6:$L$47,10,FALSE))</f>
        <v>8</v>
      </c>
      <c r="AW30" s="136">
        <f>IF(AW29="","",VLOOKUP(AW29,'【記載例】シフト記号表（勤務時間帯）'!$C$6:$L$47,10,FALSE))</f>
        <v>8</v>
      </c>
      <c r="AX30" s="137">
        <f>IF(AX29="","",VLOOKUP(AX29,'【記載例】シフト記号表（勤務時間帯）'!$C$6:$L$47,10,FALSE))</f>
        <v>8</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186">
        <f>IF($BE$3="４週",SUM(W30:AX30),IF($BE$3="暦月",SUM(W30:BA30),""))</f>
        <v>160</v>
      </c>
      <c r="BC30" s="187"/>
      <c r="BD30" s="188">
        <f>IF($BE$3="４週",BB30/4,IF($BE$3="暦月",(BB30/($BE$8/7)),""))</f>
        <v>40</v>
      </c>
      <c r="BE30" s="187"/>
      <c r="BF30" s="183"/>
      <c r="BG30" s="184"/>
      <c r="BH30" s="184"/>
      <c r="BI30" s="184"/>
      <c r="BJ30" s="185"/>
    </row>
    <row r="31" spans="2:62" ht="20.25" customHeight="1" x14ac:dyDescent="0.45">
      <c r="B31" s="162">
        <f>B29+1</f>
        <v>9</v>
      </c>
      <c r="C31" s="206" t="s">
        <v>214</v>
      </c>
      <c r="D31" s="199"/>
      <c r="E31" s="130"/>
      <c r="F31" s="131"/>
      <c r="G31" s="130"/>
      <c r="H31" s="131"/>
      <c r="I31" s="193" t="s">
        <v>88</v>
      </c>
      <c r="J31" s="194"/>
      <c r="K31" s="197" t="s">
        <v>202</v>
      </c>
      <c r="L31" s="198"/>
      <c r="M31" s="198"/>
      <c r="N31" s="199"/>
      <c r="O31" s="177" t="s">
        <v>129</v>
      </c>
      <c r="P31" s="178"/>
      <c r="Q31" s="178"/>
      <c r="R31" s="178"/>
      <c r="S31" s="179"/>
      <c r="T31" s="95" t="s">
        <v>18</v>
      </c>
      <c r="U31" s="96"/>
      <c r="V31" s="97"/>
      <c r="W31" s="85" t="s">
        <v>40</v>
      </c>
      <c r="X31" s="86" t="s">
        <v>40</v>
      </c>
      <c r="Y31" s="86"/>
      <c r="Z31" s="86"/>
      <c r="AA31" s="86" t="s">
        <v>226</v>
      </c>
      <c r="AB31" s="86" t="s">
        <v>40</v>
      </c>
      <c r="AC31" s="87" t="s">
        <v>40</v>
      </c>
      <c r="AD31" s="85" t="s">
        <v>40</v>
      </c>
      <c r="AE31" s="86" t="s">
        <v>40</v>
      </c>
      <c r="AF31" s="86"/>
      <c r="AG31" s="86"/>
      <c r="AH31" s="86" t="s">
        <v>226</v>
      </c>
      <c r="AI31" s="86" t="s">
        <v>40</v>
      </c>
      <c r="AJ31" s="87" t="s">
        <v>40</v>
      </c>
      <c r="AK31" s="85" t="s">
        <v>40</v>
      </c>
      <c r="AL31" s="86" t="s">
        <v>40</v>
      </c>
      <c r="AM31" s="86"/>
      <c r="AN31" s="86"/>
      <c r="AO31" s="86" t="s">
        <v>226</v>
      </c>
      <c r="AP31" s="86" t="s">
        <v>40</v>
      </c>
      <c r="AQ31" s="87" t="s">
        <v>40</v>
      </c>
      <c r="AR31" s="85" t="s">
        <v>40</v>
      </c>
      <c r="AS31" s="86" t="s">
        <v>40</v>
      </c>
      <c r="AT31" s="86"/>
      <c r="AU31" s="86"/>
      <c r="AV31" s="86" t="s">
        <v>226</v>
      </c>
      <c r="AW31" s="86" t="s">
        <v>40</v>
      </c>
      <c r="AX31" s="87" t="s">
        <v>40</v>
      </c>
      <c r="AY31" s="85"/>
      <c r="AZ31" s="86"/>
      <c r="BA31" s="88"/>
      <c r="BB31" s="189"/>
      <c r="BC31" s="190"/>
      <c r="BD31" s="191"/>
      <c r="BE31" s="192"/>
      <c r="BF31" s="180"/>
      <c r="BG31" s="181"/>
      <c r="BH31" s="181"/>
      <c r="BI31" s="181"/>
      <c r="BJ31" s="182"/>
    </row>
    <row r="32" spans="2:62" ht="20.25" customHeight="1" x14ac:dyDescent="0.45">
      <c r="B32" s="163"/>
      <c r="C32" s="207"/>
      <c r="D32" s="202"/>
      <c r="E32" s="130"/>
      <c r="F32" s="131" t="str">
        <f>C31</f>
        <v>訪問介護員</v>
      </c>
      <c r="G32" s="130"/>
      <c r="H32" s="131" t="str">
        <f>I31</f>
        <v>A</v>
      </c>
      <c r="I32" s="195"/>
      <c r="J32" s="196"/>
      <c r="K32" s="200"/>
      <c r="L32" s="201"/>
      <c r="M32" s="201"/>
      <c r="N32" s="202"/>
      <c r="O32" s="177"/>
      <c r="P32" s="178"/>
      <c r="Q32" s="178"/>
      <c r="R32" s="178"/>
      <c r="S32" s="179"/>
      <c r="T32" s="148" t="s">
        <v>181</v>
      </c>
      <c r="U32" s="99"/>
      <c r="V32" s="149"/>
      <c r="W32" s="135">
        <f>IF(W31="","",VLOOKUP(W31,'【記載例】シフト記号表（勤務時間帯）'!$C$6:$L$47,10,FALSE))</f>
        <v>8.0000000000000018</v>
      </c>
      <c r="X32" s="136">
        <f>IF(X31="","",VLOOKUP(X31,'【記載例】シフト記号表（勤務時間帯）'!$C$6:$L$47,10,FALSE))</f>
        <v>8.0000000000000018</v>
      </c>
      <c r="Y32" s="136" t="str">
        <f>IF(Y31="","",VLOOKUP(Y31,'【記載例】シフト記号表（勤務時間帯）'!$C$6:$L$47,10,FALSE))</f>
        <v/>
      </c>
      <c r="Z32" s="136" t="str">
        <f>IF(Z31="","",VLOOKUP(Z31,'【記載例】シフト記号表（勤務時間帯）'!$C$6:$L$47,10,FALSE))</f>
        <v/>
      </c>
      <c r="AA32" s="136">
        <f>IF(AA31="","",VLOOKUP(AA31,'【記載例】シフト記号表（勤務時間帯）'!$C$6:$L$47,10,FALSE))</f>
        <v>8.0000000000000018</v>
      </c>
      <c r="AB32" s="136">
        <f>IF(AB31="","",VLOOKUP(AB31,'【記載例】シフト記号表（勤務時間帯）'!$C$6:$L$47,10,FALSE))</f>
        <v>8.0000000000000018</v>
      </c>
      <c r="AC32" s="137">
        <f>IF(AC31="","",VLOOKUP(AC31,'【記載例】シフト記号表（勤務時間帯）'!$C$6:$L$47,10,FALSE))</f>
        <v>8.0000000000000018</v>
      </c>
      <c r="AD32" s="135">
        <f>IF(AD31="","",VLOOKUP(AD31,'【記載例】シフト記号表（勤務時間帯）'!$C$6:$L$47,10,FALSE))</f>
        <v>8.0000000000000018</v>
      </c>
      <c r="AE32" s="136">
        <f>IF(AE31="","",VLOOKUP(AE31,'【記載例】シフト記号表（勤務時間帯）'!$C$6:$L$47,10,FALSE))</f>
        <v>8.0000000000000018</v>
      </c>
      <c r="AF32" s="136" t="str">
        <f>IF(AF31="","",VLOOKUP(AF31,'【記載例】シフト記号表（勤務時間帯）'!$C$6:$L$47,10,FALSE))</f>
        <v/>
      </c>
      <c r="AG32" s="136" t="str">
        <f>IF(AG31="","",VLOOKUP(AG31,'【記載例】シフト記号表（勤務時間帯）'!$C$6:$L$47,10,FALSE))</f>
        <v/>
      </c>
      <c r="AH32" s="136">
        <f>IF(AH31="","",VLOOKUP(AH31,'【記載例】シフト記号表（勤務時間帯）'!$C$6:$L$47,10,FALSE))</f>
        <v>8.0000000000000018</v>
      </c>
      <c r="AI32" s="136">
        <f>IF(AI31="","",VLOOKUP(AI31,'【記載例】シフト記号表（勤務時間帯）'!$C$6:$L$47,10,FALSE))</f>
        <v>8.0000000000000018</v>
      </c>
      <c r="AJ32" s="137">
        <f>IF(AJ31="","",VLOOKUP(AJ31,'【記載例】シフト記号表（勤務時間帯）'!$C$6:$L$47,10,FALSE))</f>
        <v>8.0000000000000018</v>
      </c>
      <c r="AK32" s="135">
        <f>IF(AK31="","",VLOOKUP(AK31,'【記載例】シフト記号表（勤務時間帯）'!$C$6:$L$47,10,FALSE))</f>
        <v>8.0000000000000018</v>
      </c>
      <c r="AL32" s="136">
        <f>IF(AL31="","",VLOOKUP(AL31,'【記載例】シフト記号表（勤務時間帯）'!$C$6:$L$47,10,FALSE))</f>
        <v>8.0000000000000018</v>
      </c>
      <c r="AM32" s="136" t="str">
        <f>IF(AM31="","",VLOOKUP(AM31,'【記載例】シフト記号表（勤務時間帯）'!$C$6:$L$47,10,FALSE))</f>
        <v/>
      </c>
      <c r="AN32" s="136" t="str">
        <f>IF(AN31="","",VLOOKUP(AN31,'【記載例】シフト記号表（勤務時間帯）'!$C$6:$L$47,10,FALSE))</f>
        <v/>
      </c>
      <c r="AO32" s="136">
        <f>IF(AO31="","",VLOOKUP(AO31,'【記載例】シフト記号表（勤務時間帯）'!$C$6:$L$47,10,FALSE))</f>
        <v>8.0000000000000018</v>
      </c>
      <c r="AP32" s="136">
        <f>IF(AP31="","",VLOOKUP(AP31,'【記載例】シフト記号表（勤務時間帯）'!$C$6:$L$47,10,FALSE))</f>
        <v>8.0000000000000018</v>
      </c>
      <c r="AQ32" s="137">
        <f>IF(AQ31="","",VLOOKUP(AQ31,'【記載例】シフト記号表（勤務時間帯）'!$C$6:$L$47,10,FALSE))</f>
        <v>8.0000000000000018</v>
      </c>
      <c r="AR32" s="135">
        <f>IF(AR31="","",VLOOKUP(AR31,'【記載例】シフト記号表（勤務時間帯）'!$C$6:$L$47,10,FALSE))</f>
        <v>8.0000000000000018</v>
      </c>
      <c r="AS32" s="136">
        <f>IF(AS31="","",VLOOKUP(AS31,'【記載例】シフト記号表（勤務時間帯）'!$C$6:$L$47,10,FALSE))</f>
        <v>8.0000000000000018</v>
      </c>
      <c r="AT32" s="136" t="str">
        <f>IF(AT31="","",VLOOKUP(AT31,'【記載例】シフト記号表（勤務時間帯）'!$C$6:$L$47,10,FALSE))</f>
        <v/>
      </c>
      <c r="AU32" s="136" t="str">
        <f>IF(AU31="","",VLOOKUP(AU31,'【記載例】シフト記号表（勤務時間帯）'!$C$6:$L$47,10,FALSE))</f>
        <v/>
      </c>
      <c r="AV32" s="136">
        <f>IF(AV31="","",VLOOKUP(AV31,'【記載例】シフト記号表（勤務時間帯）'!$C$6:$L$47,10,FALSE))</f>
        <v>8.0000000000000018</v>
      </c>
      <c r="AW32" s="136">
        <f>IF(AW31="","",VLOOKUP(AW31,'【記載例】シフト記号表（勤務時間帯）'!$C$6:$L$47,10,FALSE))</f>
        <v>8.0000000000000018</v>
      </c>
      <c r="AX32" s="137">
        <f>IF(AX31="","",VLOOKUP(AX31,'【記載例】シフト記号表（勤務時間帯）'!$C$6:$L$47,10,FALSE))</f>
        <v>8.0000000000000018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186">
        <f>IF($BE$3="４週",SUM(W32:AX32),IF($BE$3="暦月",SUM(W32:BA32),""))</f>
        <v>160.00000000000003</v>
      </c>
      <c r="BC32" s="187"/>
      <c r="BD32" s="188">
        <f>IF($BE$3="４週",BB32/4,IF($BE$3="暦月",(BB32/($BE$8/7)),""))</f>
        <v>40.000000000000007</v>
      </c>
      <c r="BE32" s="187"/>
      <c r="BF32" s="183"/>
      <c r="BG32" s="184"/>
      <c r="BH32" s="184"/>
      <c r="BI32" s="184"/>
      <c r="BJ32" s="185"/>
    </row>
    <row r="33" spans="2:62" ht="20.25" customHeight="1" x14ac:dyDescent="0.45">
      <c r="B33" s="162">
        <f>B31+1</f>
        <v>10</v>
      </c>
      <c r="C33" s="206" t="s">
        <v>214</v>
      </c>
      <c r="D33" s="199"/>
      <c r="E33" s="130"/>
      <c r="F33" s="131"/>
      <c r="G33" s="130"/>
      <c r="H33" s="131"/>
      <c r="I33" s="193" t="s">
        <v>88</v>
      </c>
      <c r="J33" s="194"/>
      <c r="K33" s="197" t="s">
        <v>19</v>
      </c>
      <c r="L33" s="198"/>
      <c r="M33" s="198"/>
      <c r="N33" s="199"/>
      <c r="O33" s="177" t="s">
        <v>130</v>
      </c>
      <c r="P33" s="178"/>
      <c r="Q33" s="178"/>
      <c r="R33" s="178"/>
      <c r="S33" s="179"/>
      <c r="T33" s="147" t="s">
        <v>18</v>
      </c>
      <c r="V33" s="98"/>
      <c r="W33" s="85" t="s">
        <v>41</v>
      </c>
      <c r="X33" s="86" t="s">
        <v>41</v>
      </c>
      <c r="Y33" s="86"/>
      <c r="Z33" s="86"/>
      <c r="AA33" s="86" t="s">
        <v>227</v>
      </c>
      <c r="AB33" s="86" t="s">
        <v>41</v>
      </c>
      <c r="AC33" s="87" t="s">
        <v>41</v>
      </c>
      <c r="AD33" s="85" t="s">
        <v>41</v>
      </c>
      <c r="AE33" s="86" t="s">
        <v>41</v>
      </c>
      <c r="AF33" s="86"/>
      <c r="AG33" s="86"/>
      <c r="AH33" s="86" t="s">
        <v>227</v>
      </c>
      <c r="AI33" s="86" t="s">
        <v>41</v>
      </c>
      <c r="AJ33" s="87" t="s">
        <v>41</v>
      </c>
      <c r="AK33" s="85" t="s">
        <v>41</v>
      </c>
      <c r="AL33" s="86" t="s">
        <v>41</v>
      </c>
      <c r="AM33" s="86"/>
      <c r="AN33" s="86"/>
      <c r="AO33" s="86" t="s">
        <v>227</v>
      </c>
      <c r="AP33" s="86" t="s">
        <v>41</v>
      </c>
      <c r="AQ33" s="87" t="s">
        <v>41</v>
      </c>
      <c r="AR33" s="85" t="s">
        <v>41</v>
      </c>
      <c r="AS33" s="86" t="s">
        <v>41</v>
      </c>
      <c r="AT33" s="86"/>
      <c r="AU33" s="86"/>
      <c r="AV33" s="86" t="s">
        <v>227</v>
      </c>
      <c r="AW33" s="86" t="s">
        <v>41</v>
      </c>
      <c r="AX33" s="87" t="s">
        <v>41</v>
      </c>
      <c r="AY33" s="85"/>
      <c r="AZ33" s="86"/>
      <c r="BA33" s="88"/>
      <c r="BB33" s="189"/>
      <c r="BC33" s="190"/>
      <c r="BD33" s="191"/>
      <c r="BE33" s="192"/>
      <c r="BF33" s="180"/>
      <c r="BG33" s="181"/>
      <c r="BH33" s="181"/>
      <c r="BI33" s="181"/>
      <c r="BJ33" s="182"/>
    </row>
    <row r="34" spans="2:62" ht="20.25" customHeight="1" x14ac:dyDescent="0.45">
      <c r="B34" s="163"/>
      <c r="C34" s="207"/>
      <c r="D34" s="202"/>
      <c r="E34" s="130"/>
      <c r="F34" s="131" t="str">
        <f>C33</f>
        <v>訪問介護員</v>
      </c>
      <c r="G34" s="130"/>
      <c r="H34" s="131" t="str">
        <f>I33</f>
        <v>A</v>
      </c>
      <c r="I34" s="195"/>
      <c r="J34" s="196"/>
      <c r="K34" s="200"/>
      <c r="L34" s="201"/>
      <c r="M34" s="201"/>
      <c r="N34" s="202"/>
      <c r="O34" s="177"/>
      <c r="P34" s="178"/>
      <c r="Q34" s="178"/>
      <c r="R34" s="178"/>
      <c r="S34" s="179"/>
      <c r="T34" s="148" t="s">
        <v>181</v>
      </c>
      <c r="U34" s="99"/>
      <c r="V34" s="149"/>
      <c r="W34" s="135">
        <f>IF(W33="","",VLOOKUP(W33,'【記載例】シフト記号表（勤務時間帯）'!$C$6:$L$47,10,FALSE))</f>
        <v>8</v>
      </c>
      <c r="X34" s="136">
        <f>IF(X33="","",VLOOKUP(X33,'【記載例】シフト記号表（勤務時間帯）'!$C$6:$L$47,10,FALSE))</f>
        <v>8</v>
      </c>
      <c r="Y34" s="136" t="str">
        <f>IF(Y33="","",VLOOKUP(Y33,'【記載例】シフト記号表（勤務時間帯）'!$C$6:$L$47,10,FALSE))</f>
        <v/>
      </c>
      <c r="Z34" s="136" t="str">
        <f>IF(Z33="","",VLOOKUP(Z33,'【記載例】シフト記号表（勤務時間帯）'!$C$6:$L$47,10,FALSE))</f>
        <v/>
      </c>
      <c r="AA34" s="136">
        <f>IF(AA33="","",VLOOKUP(AA33,'【記載例】シフト記号表（勤務時間帯）'!$C$6:$L$47,10,FALSE))</f>
        <v>8</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t="str">
        <f>IF(AF33="","",VLOOKUP(AF33,'【記載例】シフト記号表（勤務時間帯）'!$C$6:$L$47,10,FALSE))</f>
        <v/>
      </c>
      <c r="AG34" s="136" t="str">
        <f>IF(AG33="","",VLOOKUP(AG33,'【記載例】シフト記号表（勤務時間帯）'!$C$6:$L$47,10,FALSE))</f>
        <v/>
      </c>
      <c r="AH34" s="136">
        <f>IF(AH33="","",VLOOKUP(AH33,'【記載例】シフト記号表（勤務時間帯）'!$C$6:$L$47,10,FALSE))</f>
        <v>8</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t="str">
        <f>IF(AM33="","",VLOOKUP(AM33,'【記載例】シフト記号表（勤務時間帯）'!$C$6:$L$47,10,FALSE))</f>
        <v/>
      </c>
      <c r="AN34" s="136" t="str">
        <f>IF(AN33="","",VLOOKUP(AN33,'【記載例】シフト記号表（勤務時間帯）'!$C$6:$L$47,10,FALSE))</f>
        <v/>
      </c>
      <c r="AO34" s="136">
        <f>IF(AO33="","",VLOOKUP(AO33,'【記載例】シフト記号表（勤務時間帯）'!$C$6:$L$47,10,FALSE))</f>
        <v>8</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t="str">
        <f>IF(AT33="","",VLOOKUP(AT33,'【記載例】シフト記号表（勤務時間帯）'!$C$6:$L$47,10,FALSE))</f>
        <v/>
      </c>
      <c r="AU34" s="136" t="str">
        <f>IF(AU33="","",VLOOKUP(AU33,'【記載例】シフト記号表（勤務時間帯）'!$C$6:$L$47,10,FALSE))</f>
        <v/>
      </c>
      <c r="AV34" s="136">
        <f>IF(AV33="","",VLOOKUP(AV33,'【記載例】シフト記号表（勤務時間帯）'!$C$6:$L$47,10,FALSE))</f>
        <v>8</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186">
        <f>IF($BE$3="４週",SUM(W34:AX34),IF($BE$3="暦月",SUM(W34:BA34),""))</f>
        <v>160</v>
      </c>
      <c r="BC34" s="187"/>
      <c r="BD34" s="188">
        <f>IF($BE$3="４週",BB34/4,IF($BE$3="暦月",(BB34/($BE$8/7)),""))</f>
        <v>40</v>
      </c>
      <c r="BE34" s="187"/>
      <c r="BF34" s="183"/>
      <c r="BG34" s="184"/>
      <c r="BH34" s="184"/>
      <c r="BI34" s="184"/>
      <c r="BJ34" s="185"/>
    </row>
    <row r="35" spans="2:62" ht="20.25" customHeight="1" x14ac:dyDescent="0.45">
      <c r="B35" s="162">
        <f>B33+1</f>
        <v>11</v>
      </c>
      <c r="C35" s="206" t="s">
        <v>214</v>
      </c>
      <c r="D35" s="199"/>
      <c r="E35" s="130"/>
      <c r="F35" s="131"/>
      <c r="G35" s="130"/>
      <c r="H35" s="131"/>
      <c r="I35" s="193" t="s">
        <v>88</v>
      </c>
      <c r="J35" s="194"/>
      <c r="K35" s="197" t="s">
        <v>89</v>
      </c>
      <c r="L35" s="198"/>
      <c r="M35" s="198"/>
      <c r="N35" s="199"/>
      <c r="O35" s="177" t="s">
        <v>131</v>
      </c>
      <c r="P35" s="178"/>
      <c r="Q35" s="178"/>
      <c r="R35" s="178"/>
      <c r="S35" s="179"/>
      <c r="T35" s="147" t="s">
        <v>18</v>
      </c>
      <c r="V35" s="98"/>
      <c r="W35" s="85" t="s">
        <v>39</v>
      </c>
      <c r="X35" s="86" t="s">
        <v>39</v>
      </c>
      <c r="Y35" s="86" t="s">
        <v>39</v>
      </c>
      <c r="Z35" s="86" t="s">
        <v>225</v>
      </c>
      <c r="AA35" s="86"/>
      <c r="AB35" s="86"/>
      <c r="AC35" s="87" t="s">
        <v>39</v>
      </c>
      <c r="AD35" s="85" t="s">
        <v>39</v>
      </c>
      <c r="AE35" s="86" t="s">
        <v>39</v>
      </c>
      <c r="AF35" s="86" t="s">
        <v>39</v>
      </c>
      <c r="AG35" s="86" t="s">
        <v>225</v>
      </c>
      <c r="AH35" s="86"/>
      <c r="AI35" s="86"/>
      <c r="AJ35" s="87" t="s">
        <v>39</v>
      </c>
      <c r="AK35" s="85" t="s">
        <v>39</v>
      </c>
      <c r="AL35" s="86" t="s">
        <v>39</v>
      </c>
      <c r="AM35" s="86" t="s">
        <v>39</v>
      </c>
      <c r="AN35" s="86" t="s">
        <v>225</v>
      </c>
      <c r="AO35" s="86"/>
      <c r="AP35" s="86"/>
      <c r="AQ35" s="87" t="s">
        <v>39</v>
      </c>
      <c r="AR35" s="85" t="s">
        <v>39</v>
      </c>
      <c r="AS35" s="86" t="s">
        <v>39</v>
      </c>
      <c r="AT35" s="86" t="s">
        <v>39</v>
      </c>
      <c r="AU35" s="86" t="s">
        <v>225</v>
      </c>
      <c r="AV35" s="86"/>
      <c r="AW35" s="86"/>
      <c r="AX35" s="87" t="s">
        <v>39</v>
      </c>
      <c r="AY35" s="85"/>
      <c r="AZ35" s="86"/>
      <c r="BA35" s="88"/>
      <c r="BB35" s="189"/>
      <c r="BC35" s="190"/>
      <c r="BD35" s="191"/>
      <c r="BE35" s="192"/>
      <c r="BF35" s="180"/>
      <c r="BG35" s="181"/>
      <c r="BH35" s="181"/>
      <c r="BI35" s="181"/>
      <c r="BJ35" s="182"/>
    </row>
    <row r="36" spans="2:62" ht="20.25" customHeight="1" x14ac:dyDescent="0.45">
      <c r="B36" s="163"/>
      <c r="C36" s="207"/>
      <c r="D36" s="202"/>
      <c r="E36" s="130"/>
      <c r="F36" s="131" t="str">
        <f>C35</f>
        <v>訪問介護員</v>
      </c>
      <c r="G36" s="130"/>
      <c r="H36" s="131" t="str">
        <f>I35</f>
        <v>A</v>
      </c>
      <c r="I36" s="195"/>
      <c r="J36" s="196"/>
      <c r="K36" s="200"/>
      <c r="L36" s="201"/>
      <c r="M36" s="201"/>
      <c r="N36" s="202"/>
      <c r="O36" s="177"/>
      <c r="P36" s="178"/>
      <c r="Q36" s="178"/>
      <c r="R36" s="178"/>
      <c r="S36" s="179"/>
      <c r="T36" s="148" t="s">
        <v>181</v>
      </c>
      <c r="U36" s="99"/>
      <c r="V36" s="149"/>
      <c r="W36" s="135">
        <f>IF(W35="","",VLOOKUP(W35,'【記載例】シフト記号表（勤務時間帯）'!$C$6:$L$47,10,FALSE))</f>
        <v>8</v>
      </c>
      <c r="X36" s="136">
        <f>IF(X35="","",VLOOKUP(X35,'【記載例】シフト記号表（勤務時間帯）'!$C$6:$L$47,10,FALSE))</f>
        <v>8</v>
      </c>
      <c r="Y36" s="136">
        <f>IF(Y35="","",VLOOKUP(Y35,'【記載例】シフト記号表（勤務時間帯）'!$C$6:$L$47,10,FALSE))</f>
        <v>8</v>
      </c>
      <c r="Z36" s="136">
        <f>IF(Z35="","",VLOOKUP(Z35,'【記載例】シフト記号表（勤務時間帯）'!$C$6:$L$47,10,FALSE))</f>
        <v>8</v>
      </c>
      <c r="AA36" s="136" t="str">
        <f>IF(AA35="","",VLOOKUP(AA35,'【記載例】シフト記号表（勤務時間帯）'!$C$6:$L$47,10,FALSE))</f>
        <v/>
      </c>
      <c r="AB36" s="136" t="str">
        <f>IF(AB35="","",VLOOKUP(AB35,'【記載例】シフト記号表（勤務時間帯）'!$C$6:$L$47,10,FALSE))</f>
        <v/>
      </c>
      <c r="AC36" s="137">
        <f>IF(AC35="","",VLOOKUP(AC35,'【記載例】シフト記号表（勤務時間帯）'!$C$6:$L$47,10,FALSE))</f>
        <v>8</v>
      </c>
      <c r="AD36" s="135">
        <f>IF(AD35="","",VLOOKUP(AD35,'【記載例】シフト記号表（勤務時間帯）'!$C$6:$L$47,10,FALSE))</f>
        <v>8</v>
      </c>
      <c r="AE36" s="136">
        <f>IF(AE35="","",VLOOKUP(AE35,'【記載例】シフト記号表（勤務時間帯）'!$C$6:$L$47,10,FALSE))</f>
        <v>8</v>
      </c>
      <c r="AF36" s="136">
        <f>IF(AF35="","",VLOOKUP(AF35,'【記載例】シフト記号表（勤務時間帯）'!$C$6:$L$47,10,FALSE))</f>
        <v>8</v>
      </c>
      <c r="AG36" s="136">
        <f>IF(AG35="","",VLOOKUP(AG35,'【記載例】シフト記号表（勤務時間帯）'!$C$6:$L$47,10,FALSE))</f>
        <v>8</v>
      </c>
      <c r="AH36" s="136" t="str">
        <f>IF(AH35="","",VLOOKUP(AH35,'【記載例】シフト記号表（勤務時間帯）'!$C$6:$L$47,10,FALSE))</f>
        <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f>IF(AL35="","",VLOOKUP(AL35,'【記載例】シフト記号表（勤務時間帯）'!$C$6:$L$47,10,FALSE))</f>
        <v>8</v>
      </c>
      <c r="AM36" s="136">
        <f>IF(AM35="","",VLOOKUP(AM35,'【記載例】シフト記号表（勤務時間帯）'!$C$6:$L$47,10,FALSE))</f>
        <v>8</v>
      </c>
      <c r="AN36" s="136">
        <f>IF(AN35="","",VLOOKUP(AN35,'【記載例】シフト記号表（勤務時間帯）'!$C$6:$L$47,10,FALSE))</f>
        <v>8</v>
      </c>
      <c r="AO36" s="136" t="str">
        <f>IF(AO35="","",VLOOKUP(AO35,'【記載例】シフト記号表（勤務時間帯）'!$C$6:$L$47,10,FALSE))</f>
        <v/>
      </c>
      <c r="AP36" s="136" t="str">
        <f>IF(AP35="","",VLOOKUP(AP35,'【記載例】シフト記号表（勤務時間帯）'!$C$6:$L$47,10,FALSE))</f>
        <v/>
      </c>
      <c r="AQ36" s="137">
        <f>IF(AQ35="","",VLOOKUP(AQ35,'【記載例】シフト記号表（勤務時間帯）'!$C$6:$L$47,10,FALSE))</f>
        <v>8</v>
      </c>
      <c r="AR36" s="135">
        <f>IF(AR35="","",VLOOKUP(AR35,'【記載例】シフト記号表（勤務時間帯）'!$C$6:$L$47,10,FALSE))</f>
        <v>8</v>
      </c>
      <c r="AS36" s="136">
        <f>IF(AS35="","",VLOOKUP(AS35,'【記載例】シフト記号表（勤務時間帯）'!$C$6:$L$47,10,FALSE))</f>
        <v>8</v>
      </c>
      <c r="AT36" s="136">
        <f>IF(AT35="","",VLOOKUP(AT35,'【記載例】シフト記号表（勤務時間帯）'!$C$6:$L$47,10,FALSE))</f>
        <v>8</v>
      </c>
      <c r="AU36" s="136">
        <f>IF(AU35="","",VLOOKUP(AU35,'【記載例】シフト記号表（勤務時間帯）'!$C$6:$L$47,10,FALSE))</f>
        <v>8</v>
      </c>
      <c r="AV36" s="136" t="str">
        <f>IF(AV35="","",VLOOKUP(AV35,'【記載例】シフト記号表（勤務時間帯）'!$C$6:$L$47,10,FALSE))</f>
        <v/>
      </c>
      <c r="AW36" s="136" t="str">
        <f>IF(AW35="","",VLOOKUP(AW35,'【記載例】シフト記号表（勤務時間帯）'!$C$6:$L$47,10,FALSE))</f>
        <v/>
      </c>
      <c r="AX36" s="137">
        <f>IF(AX35="","",VLOOKUP(AX35,'【記載例】シフト記号表（勤務時間帯）'!$C$6:$L$47,10,FALSE))</f>
        <v>8</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186">
        <f>IF($BE$3="４週",SUM(W36:AX36),IF($BE$3="暦月",SUM(W36:BA36),""))</f>
        <v>160</v>
      </c>
      <c r="BC36" s="187"/>
      <c r="BD36" s="188">
        <f>IF($BE$3="４週",BB36/4,IF($BE$3="暦月",(BB36/($BE$8/7)),""))</f>
        <v>40</v>
      </c>
      <c r="BE36" s="187"/>
      <c r="BF36" s="183"/>
      <c r="BG36" s="184"/>
      <c r="BH36" s="184"/>
      <c r="BI36" s="184"/>
      <c r="BJ36" s="185"/>
    </row>
    <row r="37" spans="2:62" ht="20.25" customHeight="1" x14ac:dyDescent="0.45">
      <c r="B37" s="162">
        <f>B35+1</f>
        <v>12</v>
      </c>
      <c r="C37" s="206" t="s">
        <v>214</v>
      </c>
      <c r="D37" s="199"/>
      <c r="E37" s="130"/>
      <c r="F37" s="131"/>
      <c r="G37" s="130"/>
      <c r="H37" s="131"/>
      <c r="I37" s="193" t="s">
        <v>88</v>
      </c>
      <c r="J37" s="194"/>
      <c r="K37" s="197" t="s">
        <v>89</v>
      </c>
      <c r="L37" s="198"/>
      <c r="M37" s="198"/>
      <c r="N37" s="199"/>
      <c r="O37" s="177" t="s">
        <v>132</v>
      </c>
      <c r="P37" s="178"/>
      <c r="Q37" s="178"/>
      <c r="R37" s="178"/>
      <c r="S37" s="179"/>
      <c r="T37" s="147" t="s">
        <v>18</v>
      </c>
      <c r="V37" s="98"/>
      <c r="W37" s="85" t="s">
        <v>40</v>
      </c>
      <c r="X37" s="86" t="s">
        <v>40</v>
      </c>
      <c r="Y37" s="86" t="s">
        <v>40</v>
      </c>
      <c r="Z37" s="86" t="s">
        <v>40</v>
      </c>
      <c r="AA37" s="86"/>
      <c r="AB37" s="86"/>
      <c r="AC37" s="87" t="s">
        <v>226</v>
      </c>
      <c r="AD37" s="85" t="s">
        <v>226</v>
      </c>
      <c r="AE37" s="86" t="s">
        <v>40</v>
      </c>
      <c r="AF37" s="86" t="s">
        <v>40</v>
      </c>
      <c r="AG37" s="86" t="s">
        <v>40</v>
      </c>
      <c r="AH37" s="86"/>
      <c r="AI37" s="86"/>
      <c r="AJ37" s="87" t="s">
        <v>40</v>
      </c>
      <c r="AK37" s="85" t="s">
        <v>40</v>
      </c>
      <c r="AL37" s="86" t="s">
        <v>226</v>
      </c>
      <c r="AM37" s="86" t="s">
        <v>40</v>
      </c>
      <c r="AN37" s="86" t="s">
        <v>40</v>
      </c>
      <c r="AO37" s="86"/>
      <c r="AP37" s="86"/>
      <c r="AQ37" s="87" t="s">
        <v>226</v>
      </c>
      <c r="AR37" s="85" t="s">
        <v>40</v>
      </c>
      <c r="AS37" s="86" t="s">
        <v>226</v>
      </c>
      <c r="AT37" s="86" t="s">
        <v>226</v>
      </c>
      <c r="AU37" s="86" t="s">
        <v>40</v>
      </c>
      <c r="AV37" s="86"/>
      <c r="AW37" s="86"/>
      <c r="AX37" s="87" t="s">
        <v>40</v>
      </c>
      <c r="AY37" s="85"/>
      <c r="AZ37" s="86"/>
      <c r="BA37" s="88"/>
      <c r="BB37" s="189"/>
      <c r="BC37" s="190"/>
      <c r="BD37" s="191"/>
      <c r="BE37" s="192"/>
      <c r="BF37" s="180"/>
      <c r="BG37" s="181"/>
      <c r="BH37" s="181"/>
      <c r="BI37" s="181"/>
      <c r="BJ37" s="182"/>
    </row>
    <row r="38" spans="2:62" ht="20.25" customHeight="1" x14ac:dyDescent="0.45">
      <c r="B38" s="163"/>
      <c r="C38" s="207"/>
      <c r="D38" s="202"/>
      <c r="E38" s="130"/>
      <c r="F38" s="131" t="str">
        <f>C37</f>
        <v>訪問介護員</v>
      </c>
      <c r="G38" s="130"/>
      <c r="H38" s="131" t="str">
        <f>I37</f>
        <v>A</v>
      </c>
      <c r="I38" s="195"/>
      <c r="J38" s="196"/>
      <c r="K38" s="200"/>
      <c r="L38" s="201"/>
      <c r="M38" s="201"/>
      <c r="N38" s="202"/>
      <c r="O38" s="177"/>
      <c r="P38" s="178"/>
      <c r="Q38" s="178"/>
      <c r="R38" s="178"/>
      <c r="S38" s="179"/>
      <c r="T38" s="148" t="s">
        <v>181</v>
      </c>
      <c r="U38" s="99"/>
      <c r="V38" s="149"/>
      <c r="W38" s="135">
        <f>IF(W37="","",VLOOKUP(W37,'【記載例】シフト記号表（勤務時間帯）'!$C$6:$L$47,10,FALSE))</f>
        <v>8.0000000000000018</v>
      </c>
      <c r="X38" s="136">
        <f>IF(X37="","",VLOOKUP(X37,'【記載例】シフト記号表（勤務時間帯）'!$C$6:$L$47,10,FALSE))</f>
        <v>8.0000000000000018</v>
      </c>
      <c r="Y38" s="136">
        <f>IF(Y37="","",VLOOKUP(Y37,'【記載例】シフト記号表（勤務時間帯）'!$C$6:$L$47,10,FALSE))</f>
        <v>8.0000000000000018</v>
      </c>
      <c r="Z38" s="136">
        <f>IF(Z37="","",VLOOKUP(Z37,'【記載例】シフト記号表（勤務時間帯）'!$C$6:$L$47,10,FALSE))</f>
        <v>8.0000000000000018</v>
      </c>
      <c r="AA38" s="136" t="str">
        <f>IF(AA37="","",VLOOKUP(AA37,'【記載例】シフト記号表（勤務時間帯）'!$C$6:$L$47,10,FALSE))</f>
        <v/>
      </c>
      <c r="AB38" s="136" t="str">
        <f>IF(AB37="","",VLOOKUP(AB37,'【記載例】シフト記号表（勤務時間帯）'!$C$6:$L$47,10,FALSE))</f>
        <v/>
      </c>
      <c r="AC38" s="137">
        <f>IF(AC37="","",VLOOKUP(AC37,'【記載例】シフト記号表（勤務時間帯）'!$C$6:$L$47,10,FALSE))</f>
        <v>8.0000000000000018</v>
      </c>
      <c r="AD38" s="135">
        <f>IF(AD37="","",VLOOKUP(AD37,'【記載例】シフト記号表（勤務時間帯）'!$C$6:$L$47,10,FALSE))</f>
        <v>8.0000000000000018</v>
      </c>
      <c r="AE38" s="136">
        <f>IF(AE37="","",VLOOKUP(AE37,'【記載例】シフト記号表（勤務時間帯）'!$C$6:$L$47,10,FALSE))</f>
        <v>8.0000000000000018</v>
      </c>
      <c r="AF38" s="136">
        <f>IF(AF37="","",VLOOKUP(AF37,'【記載例】シフト記号表（勤務時間帯）'!$C$6:$L$47,10,FALSE))</f>
        <v>8.0000000000000018</v>
      </c>
      <c r="AG38" s="136">
        <f>IF(AG37="","",VLOOKUP(AG37,'【記載例】シフト記号表（勤務時間帯）'!$C$6:$L$47,10,FALSE))</f>
        <v>8.0000000000000018</v>
      </c>
      <c r="AH38" s="136" t="str">
        <f>IF(AH37="","",VLOOKUP(AH37,'【記載例】シフト記号表（勤務時間帯）'!$C$6:$L$47,10,FALSE))</f>
        <v/>
      </c>
      <c r="AI38" s="136" t="str">
        <f>IF(AI37="","",VLOOKUP(AI37,'【記載例】シフト記号表（勤務時間帯）'!$C$6:$L$47,10,FALSE))</f>
        <v/>
      </c>
      <c r="AJ38" s="137">
        <f>IF(AJ37="","",VLOOKUP(AJ37,'【記載例】シフト記号表（勤務時間帯）'!$C$6:$L$47,10,FALSE))</f>
        <v>8.0000000000000018</v>
      </c>
      <c r="AK38" s="135">
        <f>IF(AK37="","",VLOOKUP(AK37,'【記載例】シフト記号表（勤務時間帯）'!$C$6:$L$47,10,FALSE))</f>
        <v>8.0000000000000018</v>
      </c>
      <c r="AL38" s="136">
        <f>IF(AL37="","",VLOOKUP(AL37,'【記載例】シフト記号表（勤務時間帯）'!$C$6:$L$47,10,FALSE))</f>
        <v>8.0000000000000018</v>
      </c>
      <c r="AM38" s="136">
        <f>IF(AM37="","",VLOOKUP(AM37,'【記載例】シフト記号表（勤務時間帯）'!$C$6:$L$47,10,FALSE))</f>
        <v>8.0000000000000018</v>
      </c>
      <c r="AN38" s="136">
        <f>IF(AN37="","",VLOOKUP(AN37,'【記載例】シフト記号表（勤務時間帯）'!$C$6:$L$47,10,FALSE))</f>
        <v>8.0000000000000018</v>
      </c>
      <c r="AO38" s="136" t="str">
        <f>IF(AO37="","",VLOOKUP(AO37,'【記載例】シフト記号表（勤務時間帯）'!$C$6:$L$47,10,FALSE))</f>
        <v/>
      </c>
      <c r="AP38" s="136" t="str">
        <f>IF(AP37="","",VLOOKUP(AP37,'【記載例】シフト記号表（勤務時間帯）'!$C$6:$L$47,10,FALSE))</f>
        <v/>
      </c>
      <c r="AQ38" s="137">
        <f>IF(AQ37="","",VLOOKUP(AQ37,'【記載例】シフト記号表（勤務時間帯）'!$C$6:$L$47,10,FALSE))</f>
        <v>8.0000000000000018</v>
      </c>
      <c r="AR38" s="135">
        <f>IF(AR37="","",VLOOKUP(AR37,'【記載例】シフト記号表（勤務時間帯）'!$C$6:$L$47,10,FALSE))</f>
        <v>8.0000000000000018</v>
      </c>
      <c r="AS38" s="136">
        <f>IF(AS37="","",VLOOKUP(AS37,'【記載例】シフト記号表（勤務時間帯）'!$C$6:$L$47,10,FALSE))</f>
        <v>8.0000000000000018</v>
      </c>
      <c r="AT38" s="136">
        <f>IF(AT37="","",VLOOKUP(AT37,'【記載例】シフト記号表（勤務時間帯）'!$C$6:$L$47,10,FALSE))</f>
        <v>8.0000000000000018</v>
      </c>
      <c r="AU38" s="136">
        <f>IF(AU37="","",VLOOKUP(AU37,'【記載例】シフト記号表（勤務時間帯）'!$C$6:$L$47,10,FALSE))</f>
        <v>8.0000000000000018</v>
      </c>
      <c r="AV38" s="136" t="str">
        <f>IF(AV37="","",VLOOKUP(AV37,'【記載例】シフト記号表（勤務時間帯）'!$C$6:$L$47,10,FALSE))</f>
        <v/>
      </c>
      <c r="AW38" s="136" t="str">
        <f>IF(AW37="","",VLOOKUP(AW37,'【記載例】シフト記号表（勤務時間帯）'!$C$6:$L$47,10,FALSE))</f>
        <v/>
      </c>
      <c r="AX38" s="137">
        <f>IF(AX37="","",VLOOKUP(AX37,'【記載例】シフト記号表（勤務時間帯）'!$C$6:$L$47,10,FALSE))</f>
        <v>8.0000000000000018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186">
        <f>IF($BE$3="４週",SUM(W38:AX38),IF($BE$3="暦月",SUM(W38:BA38),""))</f>
        <v>160.00000000000003</v>
      </c>
      <c r="BC38" s="187"/>
      <c r="BD38" s="188">
        <f>IF($BE$3="４週",BB38/4,IF($BE$3="暦月",(BB38/($BE$8/7)),""))</f>
        <v>40.000000000000007</v>
      </c>
      <c r="BE38" s="187"/>
      <c r="BF38" s="183"/>
      <c r="BG38" s="184"/>
      <c r="BH38" s="184"/>
      <c r="BI38" s="184"/>
      <c r="BJ38" s="185"/>
    </row>
    <row r="39" spans="2:62" ht="20.25" customHeight="1" x14ac:dyDescent="0.45">
      <c r="B39" s="162">
        <f>B37+1</f>
        <v>13</v>
      </c>
      <c r="C39" s="206" t="s">
        <v>214</v>
      </c>
      <c r="D39" s="199"/>
      <c r="E39" s="130"/>
      <c r="F39" s="131"/>
      <c r="G39" s="130"/>
      <c r="H39" s="131"/>
      <c r="I39" s="193" t="s">
        <v>88</v>
      </c>
      <c r="J39" s="194"/>
      <c r="K39" s="197" t="s">
        <v>89</v>
      </c>
      <c r="L39" s="198"/>
      <c r="M39" s="198"/>
      <c r="N39" s="199"/>
      <c r="O39" s="177" t="s">
        <v>133</v>
      </c>
      <c r="P39" s="178"/>
      <c r="Q39" s="178"/>
      <c r="R39" s="178"/>
      <c r="S39" s="179"/>
      <c r="T39" s="147" t="s">
        <v>18</v>
      </c>
      <c r="V39" s="98"/>
      <c r="W39" s="85" t="s">
        <v>41</v>
      </c>
      <c r="X39" s="86" t="s">
        <v>41</v>
      </c>
      <c r="Y39" s="86" t="s">
        <v>41</v>
      </c>
      <c r="Z39" s="86" t="s">
        <v>227</v>
      </c>
      <c r="AA39" s="86"/>
      <c r="AB39" s="86"/>
      <c r="AC39" s="87" t="s">
        <v>41</v>
      </c>
      <c r="AD39" s="85" t="s">
        <v>41</v>
      </c>
      <c r="AE39" s="86" t="s">
        <v>41</v>
      </c>
      <c r="AF39" s="86" t="s">
        <v>41</v>
      </c>
      <c r="AG39" s="86" t="s">
        <v>227</v>
      </c>
      <c r="AH39" s="86"/>
      <c r="AI39" s="86"/>
      <c r="AJ39" s="87" t="s">
        <v>41</v>
      </c>
      <c r="AK39" s="85" t="s">
        <v>41</v>
      </c>
      <c r="AL39" s="86" t="s">
        <v>41</v>
      </c>
      <c r="AM39" s="86" t="s">
        <v>41</v>
      </c>
      <c r="AN39" s="86" t="s">
        <v>227</v>
      </c>
      <c r="AO39" s="86"/>
      <c r="AP39" s="86"/>
      <c r="AQ39" s="87" t="s">
        <v>41</v>
      </c>
      <c r="AR39" s="85" t="s">
        <v>41</v>
      </c>
      <c r="AS39" s="86" t="s">
        <v>41</v>
      </c>
      <c r="AT39" s="86" t="s">
        <v>41</v>
      </c>
      <c r="AU39" s="86" t="s">
        <v>227</v>
      </c>
      <c r="AV39" s="86"/>
      <c r="AW39" s="86"/>
      <c r="AX39" s="87" t="s">
        <v>41</v>
      </c>
      <c r="AY39" s="85"/>
      <c r="AZ39" s="86"/>
      <c r="BA39" s="88"/>
      <c r="BB39" s="189"/>
      <c r="BC39" s="190"/>
      <c r="BD39" s="191"/>
      <c r="BE39" s="192"/>
      <c r="BF39" s="180"/>
      <c r="BG39" s="181"/>
      <c r="BH39" s="181"/>
      <c r="BI39" s="181"/>
      <c r="BJ39" s="182"/>
    </row>
    <row r="40" spans="2:62" ht="20.25" customHeight="1" x14ac:dyDescent="0.45">
      <c r="B40" s="163"/>
      <c r="C40" s="207"/>
      <c r="D40" s="202"/>
      <c r="E40" s="130"/>
      <c r="F40" s="131" t="str">
        <f>C39</f>
        <v>訪問介護員</v>
      </c>
      <c r="G40" s="130"/>
      <c r="H40" s="131" t="str">
        <f>I39</f>
        <v>A</v>
      </c>
      <c r="I40" s="195"/>
      <c r="J40" s="196"/>
      <c r="K40" s="200"/>
      <c r="L40" s="201"/>
      <c r="M40" s="201"/>
      <c r="N40" s="202"/>
      <c r="O40" s="177"/>
      <c r="P40" s="178"/>
      <c r="Q40" s="178"/>
      <c r="R40" s="178"/>
      <c r="S40" s="179"/>
      <c r="T40" s="148" t="s">
        <v>181</v>
      </c>
      <c r="U40" s="99"/>
      <c r="V40" s="149"/>
      <c r="W40" s="135">
        <f>IF(W39="","",VLOOKUP(W39,'【記載例】シフト記号表（勤務時間帯）'!$C$6:$L$47,10,FALSE))</f>
        <v>8</v>
      </c>
      <c r="X40" s="136">
        <f>IF(X39="","",VLOOKUP(X39,'【記載例】シフト記号表（勤務時間帯）'!$C$6:$L$47,10,FALSE))</f>
        <v>8</v>
      </c>
      <c r="Y40" s="136">
        <f>IF(Y39="","",VLOOKUP(Y39,'【記載例】シフト記号表（勤務時間帯）'!$C$6:$L$47,10,FALSE))</f>
        <v>8</v>
      </c>
      <c r="Z40" s="136">
        <f>IF(Z39="","",VLOOKUP(Z39,'【記載例】シフト記号表（勤務時間帯）'!$C$6:$L$47,10,FALSE))</f>
        <v>8</v>
      </c>
      <c r="AA40" s="136" t="str">
        <f>IF(AA39="","",VLOOKUP(AA39,'【記載例】シフト記号表（勤務時間帯）'!$C$6:$L$47,10,FALSE))</f>
        <v/>
      </c>
      <c r="AB40" s="136" t="str">
        <f>IF(AB39="","",VLOOKUP(AB39,'【記載例】シフト記号表（勤務時間帯）'!$C$6:$L$47,10,FALSE))</f>
        <v/>
      </c>
      <c r="AC40" s="137">
        <f>IF(AC39="","",VLOOKUP(AC39,'【記載例】シフト記号表（勤務時間帯）'!$C$6:$L$47,10,FALSE))</f>
        <v>8</v>
      </c>
      <c r="AD40" s="135">
        <f>IF(AD39="","",VLOOKUP(AD39,'【記載例】シフト記号表（勤務時間帯）'!$C$6:$L$47,10,FALSE))</f>
        <v>8</v>
      </c>
      <c r="AE40" s="136">
        <f>IF(AE39="","",VLOOKUP(AE39,'【記載例】シフト記号表（勤務時間帯）'!$C$6:$L$47,10,FALSE))</f>
        <v>8</v>
      </c>
      <c r="AF40" s="136">
        <f>IF(AF39="","",VLOOKUP(AF39,'【記載例】シフト記号表（勤務時間帯）'!$C$6:$L$47,10,FALSE))</f>
        <v>8</v>
      </c>
      <c r="AG40" s="136">
        <f>IF(AG39="","",VLOOKUP(AG39,'【記載例】シフト記号表（勤務時間帯）'!$C$6:$L$47,10,FALSE))</f>
        <v>8</v>
      </c>
      <c r="AH40" s="136" t="str">
        <f>IF(AH39="","",VLOOKUP(AH39,'【記載例】シフト記号表（勤務時間帯）'!$C$6:$L$47,10,FALSE))</f>
        <v/>
      </c>
      <c r="AI40" s="136" t="str">
        <f>IF(AI39="","",VLOOKUP(AI39,'【記載例】シフト記号表（勤務時間帯）'!$C$6:$L$47,10,FALSE))</f>
        <v/>
      </c>
      <c r="AJ40" s="137">
        <f>IF(AJ39="","",VLOOKUP(AJ39,'【記載例】シフト記号表（勤務時間帯）'!$C$6:$L$47,10,FALSE))</f>
        <v>8</v>
      </c>
      <c r="AK40" s="135">
        <f>IF(AK39="","",VLOOKUP(AK39,'【記載例】シフト記号表（勤務時間帯）'!$C$6:$L$47,10,FALSE))</f>
        <v>8</v>
      </c>
      <c r="AL40" s="136">
        <f>IF(AL39="","",VLOOKUP(AL39,'【記載例】シフト記号表（勤務時間帯）'!$C$6:$L$47,10,FALSE))</f>
        <v>8</v>
      </c>
      <c r="AM40" s="136">
        <f>IF(AM39="","",VLOOKUP(AM39,'【記載例】シフト記号表（勤務時間帯）'!$C$6:$L$47,10,FALSE))</f>
        <v>8</v>
      </c>
      <c r="AN40" s="136">
        <f>IF(AN39="","",VLOOKUP(AN39,'【記載例】シフト記号表（勤務時間帯）'!$C$6:$L$47,10,FALSE))</f>
        <v>8</v>
      </c>
      <c r="AO40" s="136" t="str">
        <f>IF(AO39="","",VLOOKUP(AO39,'【記載例】シフト記号表（勤務時間帯）'!$C$6:$L$47,10,FALSE))</f>
        <v/>
      </c>
      <c r="AP40" s="136" t="str">
        <f>IF(AP39="","",VLOOKUP(AP39,'【記載例】シフト記号表（勤務時間帯）'!$C$6:$L$47,10,FALSE))</f>
        <v/>
      </c>
      <c r="AQ40" s="137">
        <f>IF(AQ39="","",VLOOKUP(AQ39,'【記載例】シフト記号表（勤務時間帯）'!$C$6:$L$47,10,FALSE))</f>
        <v>8</v>
      </c>
      <c r="AR40" s="135">
        <f>IF(AR39="","",VLOOKUP(AR39,'【記載例】シフト記号表（勤務時間帯）'!$C$6:$L$47,10,FALSE))</f>
        <v>8</v>
      </c>
      <c r="AS40" s="136">
        <f>IF(AS39="","",VLOOKUP(AS39,'【記載例】シフト記号表（勤務時間帯）'!$C$6:$L$47,10,FALSE))</f>
        <v>8</v>
      </c>
      <c r="AT40" s="136">
        <f>IF(AT39="","",VLOOKUP(AT39,'【記載例】シフト記号表（勤務時間帯）'!$C$6:$L$47,10,FALSE))</f>
        <v>8</v>
      </c>
      <c r="AU40" s="136">
        <f>IF(AU39="","",VLOOKUP(AU39,'【記載例】シフト記号表（勤務時間帯）'!$C$6:$L$47,10,FALSE))</f>
        <v>8</v>
      </c>
      <c r="AV40" s="136" t="str">
        <f>IF(AV39="","",VLOOKUP(AV39,'【記載例】シフト記号表（勤務時間帯）'!$C$6:$L$47,10,FALSE))</f>
        <v/>
      </c>
      <c r="AW40" s="136" t="str">
        <f>IF(AW39="","",VLOOKUP(AW39,'【記載例】シフト記号表（勤務時間帯）'!$C$6:$L$47,10,FALSE))</f>
        <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186">
        <f>IF($BE$3="４週",SUM(W40:AX40),IF($BE$3="暦月",SUM(W40:BA40),""))</f>
        <v>160</v>
      </c>
      <c r="BC40" s="187"/>
      <c r="BD40" s="188">
        <f>IF($BE$3="４週",BB40/4,IF($BE$3="暦月",(BB40/($BE$8/7)),""))</f>
        <v>40</v>
      </c>
      <c r="BE40" s="187"/>
      <c r="BF40" s="183"/>
      <c r="BG40" s="184"/>
      <c r="BH40" s="184"/>
      <c r="BI40" s="184"/>
      <c r="BJ40" s="185"/>
    </row>
    <row r="41" spans="2:62" ht="20.25" customHeight="1" x14ac:dyDescent="0.45">
      <c r="B41" s="162">
        <f>B39+1</f>
        <v>14</v>
      </c>
      <c r="C41" s="206" t="s">
        <v>214</v>
      </c>
      <c r="D41" s="199"/>
      <c r="E41" s="130"/>
      <c r="F41" s="131"/>
      <c r="G41" s="130"/>
      <c r="H41" s="131"/>
      <c r="I41" s="193" t="s">
        <v>88</v>
      </c>
      <c r="J41" s="194"/>
      <c r="K41" s="197" t="s">
        <v>89</v>
      </c>
      <c r="L41" s="198"/>
      <c r="M41" s="198"/>
      <c r="N41" s="199"/>
      <c r="O41" s="177" t="s">
        <v>134</v>
      </c>
      <c r="P41" s="178"/>
      <c r="Q41" s="178"/>
      <c r="R41" s="178"/>
      <c r="S41" s="179"/>
      <c r="T41" s="147" t="s">
        <v>18</v>
      </c>
      <c r="V41" s="98"/>
      <c r="W41" s="85" t="s">
        <v>39</v>
      </c>
      <c r="X41" s="86" t="s">
        <v>225</v>
      </c>
      <c r="Y41" s="86"/>
      <c r="Z41" s="86"/>
      <c r="AA41" s="86" t="s">
        <v>225</v>
      </c>
      <c r="AB41" s="86" t="s">
        <v>39</v>
      </c>
      <c r="AC41" s="87" t="s">
        <v>225</v>
      </c>
      <c r="AD41" s="85" t="s">
        <v>39</v>
      </c>
      <c r="AE41" s="86" t="s">
        <v>225</v>
      </c>
      <c r="AF41" s="86"/>
      <c r="AG41" s="86"/>
      <c r="AH41" s="86" t="s">
        <v>225</v>
      </c>
      <c r="AI41" s="86" t="s">
        <v>39</v>
      </c>
      <c r="AJ41" s="87" t="s">
        <v>225</v>
      </c>
      <c r="AK41" s="85" t="s">
        <v>39</v>
      </c>
      <c r="AL41" s="86" t="s">
        <v>225</v>
      </c>
      <c r="AM41" s="86"/>
      <c r="AN41" s="86"/>
      <c r="AO41" s="86" t="s">
        <v>225</v>
      </c>
      <c r="AP41" s="86" t="s">
        <v>39</v>
      </c>
      <c r="AQ41" s="87" t="s">
        <v>225</v>
      </c>
      <c r="AR41" s="85" t="s">
        <v>39</v>
      </c>
      <c r="AS41" s="86" t="s">
        <v>225</v>
      </c>
      <c r="AT41" s="86"/>
      <c r="AU41" s="86"/>
      <c r="AV41" s="86" t="s">
        <v>225</v>
      </c>
      <c r="AW41" s="86" t="s">
        <v>39</v>
      </c>
      <c r="AX41" s="87" t="s">
        <v>225</v>
      </c>
      <c r="AY41" s="85"/>
      <c r="AZ41" s="86"/>
      <c r="BA41" s="88"/>
      <c r="BB41" s="189"/>
      <c r="BC41" s="190"/>
      <c r="BD41" s="191"/>
      <c r="BE41" s="192"/>
      <c r="BF41" s="180"/>
      <c r="BG41" s="181"/>
      <c r="BH41" s="181"/>
      <c r="BI41" s="181"/>
      <c r="BJ41" s="182"/>
    </row>
    <row r="42" spans="2:62" ht="20.25" customHeight="1" x14ac:dyDescent="0.45">
      <c r="B42" s="163"/>
      <c r="C42" s="207"/>
      <c r="D42" s="202"/>
      <c r="E42" s="130"/>
      <c r="F42" s="131" t="str">
        <f>C41</f>
        <v>訪問介護員</v>
      </c>
      <c r="G42" s="130"/>
      <c r="H42" s="131" t="str">
        <f>I41</f>
        <v>A</v>
      </c>
      <c r="I42" s="195"/>
      <c r="J42" s="196"/>
      <c r="K42" s="200"/>
      <c r="L42" s="201"/>
      <c r="M42" s="201"/>
      <c r="N42" s="202"/>
      <c r="O42" s="177"/>
      <c r="P42" s="178"/>
      <c r="Q42" s="178"/>
      <c r="R42" s="178"/>
      <c r="S42" s="179"/>
      <c r="T42" s="148" t="s">
        <v>181</v>
      </c>
      <c r="U42" s="99"/>
      <c r="V42" s="149"/>
      <c r="W42" s="135">
        <f>IF(W41="","",VLOOKUP(W41,'【記載例】シフト記号表（勤務時間帯）'!$C$6:$L$47,10,FALSE))</f>
        <v>8</v>
      </c>
      <c r="X42" s="136">
        <f>IF(X41="","",VLOOKUP(X41,'【記載例】シフト記号表（勤務時間帯）'!$C$6:$L$47,10,FALSE))</f>
        <v>8</v>
      </c>
      <c r="Y42" s="136" t="str">
        <f>IF(Y41="","",VLOOKUP(Y41,'【記載例】シフト記号表（勤務時間帯）'!$C$6:$L$47,10,FALSE))</f>
        <v/>
      </c>
      <c r="Z42" s="136" t="str">
        <f>IF(Z41="","",VLOOKUP(Z41,'【記載例】シフト記号表（勤務時間帯）'!$C$6:$L$47,10,FALSE))</f>
        <v/>
      </c>
      <c r="AA42" s="136">
        <f>IF(AA41="","",VLOOKUP(AA41,'【記載例】シフト記号表（勤務時間帯）'!$C$6:$L$47,10,FALSE))</f>
        <v>8</v>
      </c>
      <c r="AB42" s="136">
        <f>IF(AB41="","",VLOOKUP(AB41,'【記載例】シフト記号表（勤務時間帯）'!$C$6:$L$47,10,FALSE))</f>
        <v>8</v>
      </c>
      <c r="AC42" s="137">
        <f>IF(AC41="","",VLOOKUP(AC41,'【記載例】シフト記号表（勤務時間帯）'!$C$6:$L$47,10,FALSE))</f>
        <v>8</v>
      </c>
      <c r="AD42" s="135">
        <f>IF(AD41="","",VLOOKUP(AD41,'【記載例】シフト記号表（勤務時間帯）'!$C$6:$L$47,10,FALSE))</f>
        <v>8</v>
      </c>
      <c r="AE42" s="136">
        <f>IF(AE41="","",VLOOKUP(AE41,'【記載例】シフト記号表（勤務時間帯）'!$C$6:$L$47,10,FALSE))</f>
        <v>8</v>
      </c>
      <c r="AF42" s="136" t="str">
        <f>IF(AF41="","",VLOOKUP(AF41,'【記載例】シフト記号表（勤務時間帯）'!$C$6:$L$47,10,FALSE))</f>
        <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f>IF(AJ41="","",VLOOKUP(AJ41,'【記載例】シフト記号表（勤務時間帯）'!$C$6:$L$47,10,FALSE))</f>
        <v>8</v>
      </c>
      <c r="AK42" s="135">
        <f>IF(AK41="","",VLOOKUP(AK41,'【記載例】シフト記号表（勤務時間帯）'!$C$6:$L$47,10,FALSE))</f>
        <v>8</v>
      </c>
      <c r="AL42" s="136">
        <f>IF(AL41="","",VLOOKUP(AL41,'【記載例】シフト記号表（勤務時間帯）'!$C$6:$L$47,10,FALSE))</f>
        <v>8</v>
      </c>
      <c r="AM42" s="136" t="str">
        <f>IF(AM41="","",VLOOKUP(AM41,'【記載例】シフト記号表（勤務時間帯）'!$C$6:$L$47,10,FALSE))</f>
        <v/>
      </c>
      <c r="AN42" s="136" t="str">
        <f>IF(AN41="","",VLOOKUP(AN41,'【記載例】シフト記号表（勤務時間帯）'!$C$6:$L$47,10,FALSE))</f>
        <v/>
      </c>
      <c r="AO42" s="136">
        <f>IF(AO41="","",VLOOKUP(AO41,'【記載例】シフト記号表（勤務時間帯）'!$C$6:$L$47,10,FALSE))</f>
        <v>8</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8</v>
      </c>
      <c r="AT42" s="136" t="str">
        <f>IF(AT41="","",VLOOKUP(AT41,'【記載例】シフト記号表（勤務時間帯）'!$C$6:$L$47,10,FALSE))</f>
        <v/>
      </c>
      <c r="AU42" s="136" t="str">
        <f>IF(AU41="","",VLOOKUP(AU41,'【記載例】シフト記号表（勤務時間帯）'!$C$6:$L$47,10,FALSE))</f>
        <v/>
      </c>
      <c r="AV42" s="136">
        <f>IF(AV41="","",VLOOKUP(AV41,'【記載例】シフト記号表（勤務時間帯）'!$C$6:$L$47,10,FALSE))</f>
        <v>8</v>
      </c>
      <c r="AW42" s="136">
        <f>IF(AW41="","",VLOOKUP(AW41,'【記載例】シフト記号表（勤務時間帯）'!$C$6:$L$47,10,FALSE))</f>
        <v>8</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186">
        <f>IF($BE$3="４週",SUM(W42:AX42),IF($BE$3="暦月",SUM(W42:BA42),""))</f>
        <v>160</v>
      </c>
      <c r="BC42" s="187"/>
      <c r="BD42" s="188">
        <f>IF($BE$3="４週",BB42/4,IF($BE$3="暦月",(BB42/($BE$8/7)),""))</f>
        <v>40</v>
      </c>
      <c r="BE42" s="187"/>
      <c r="BF42" s="183"/>
      <c r="BG42" s="184"/>
      <c r="BH42" s="184"/>
      <c r="BI42" s="184"/>
      <c r="BJ42" s="185"/>
    </row>
    <row r="43" spans="2:62" ht="20.25" customHeight="1" x14ac:dyDescent="0.45">
      <c r="B43" s="162">
        <f>B41+1</f>
        <v>15</v>
      </c>
      <c r="C43" s="206" t="s">
        <v>214</v>
      </c>
      <c r="D43" s="199"/>
      <c r="E43" s="130"/>
      <c r="F43" s="131"/>
      <c r="G43" s="130"/>
      <c r="H43" s="131"/>
      <c r="I43" s="193" t="s">
        <v>88</v>
      </c>
      <c r="J43" s="194"/>
      <c r="K43" s="197" t="s">
        <v>19</v>
      </c>
      <c r="L43" s="198"/>
      <c r="M43" s="198"/>
      <c r="N43" s="199"/>
      <c r="O43" s="177" t="s">
        <v>135</v>
      </c>
      <c r="P43" s="178"/>
      <c r="Q43" s="178"/>
      <c r="R43" s="178"/>
      <c r="S43" s="179"/>
      <c r="T43" s="147" t="s">
        <v>18</v>
      </c>
      <c r="V43" s="98"/>
      <c r="W43" s="85" t="s">
        <v>40</v>
      </c>
      <c r="X43" s="86" t="s">
        <v>40</v>
      </c>
      <c r="Y43" s="86"/>
      <c r="Z43" s="86"/>
      <c r="AA43" s="86" t="s">
        <v>226</v>
      </c>
      <c r="AB43" s="86" t="s">
        <v>40</v>
      </c>
      <c r="AC43" s="87" t="s">
        <v>40</v>
      </c>
      <c r="AD43" s="85" t="s">
        <v>40</v>
      </c>
      <c r="AE43" s="86" t="s">
        <v>40</v>
      </c>
      <c r="AF43" s="86"/>
      <c r="AG43" s="86"/>
      <c r="AH43" s="86" t="s">
        <v>226</v>
      </c>
      <c r="AI43" s="86" t="s">
        <v>40</v>
      </c>
      <c r="AJ43" s="87" t="s">
        <v>40</v>
      </c>
      <c r="AK43" s="85" t="s">
        <v>40</v>
      </c>
      <c r="AL43" s="86" t="s">
        <v>40</v>
      </c>
      <c r="AM43" s="86"/>
      <c r="AN43" s="86"/>
      <c r="AO43" s="86" t="s">
        <v>226</v>
      </c>
      <c r="AP43" s="86" t="s">
        <v>40</v>
      </c>
      <c r="AQ43" s="87" t="s">
        <v>40</v>
      </c>
      <c r="AR43" s="85" t="s">
        <v>40</v>
      </c>
      <c r="AS43" s="86" t="s">
        <v>40</v>
      </c>
      <c r="AT43" s="86"/>
      <c r="AU43" s="86"/>
      <c r="AV43" s="86" t="s">
        <v>226</v>
      </c>
      <c r="AW43" s="86" t="s">
        <v>40</v>
      </c>
      <c r="AX43" s="87" t="s">
        <v>40</v>
      </c>
      <c r="AY43" s="85"/>
      <c r="AZ43" s="86"/>
      <c r="BA43" s="88"/>
      <c r="BB43" s="189"/>
      <c r="BC43" s="190"/>
      <c r="BD43" s="191"/>
      <c r="BE43" s="192"/>
      <c r="BF43" s="180"/>
      <c r="BG43" s="181"/>
      <c r="BH43" s="181"/>
      <c r="BI43" s="181"/>
      <c r="BJ43" s="182"/>
    </row>
    <row r="44" spans="2:62" ht="20.25" customHeight="1" x14ac:dyDescent="0.45">
      <c r="B44" s="163"/>
      <c r="C44" s="207"/>
      <c r="D44" s="202"/>
      <c r="E44" s="130"/>
      <c r="F44" s="131" t="str">
        <f>C43</f>
        <v>訪問介護員</v>
      </c>
      <c r="G44" s="130"/>
      <c r="H44" s="131" t="str">
        <f>I43</f>
        <v>A</v>
      </c>
      <c r="I44" s="195"/>
      <c r="J44" s="196"/>
      <c r="K44" s="200"/>
      <c r="L44" s="201"/>
      <c r="M44" s="201"/>
      <c r="N44" s="202"/>
      <c r="O44" s="177"/>
      <c r="P44" s="178"/>
      <c r="Q44" s="178"/>
      <c r="R44" s="178"/>
      <c r="S44" s="179"/>
      <c r="T44" s="148" t="s">
        <v>181</v>
      </c>
      <c r="U44" s="99"/>
      <c r="V44" s="149"/>
      <c r="W44" s="135">
        <f>IF(W43="","",VLOOKUP(W43,'【記載例】シフト記号表（勤務時間帯）'!$C$6:$L$47,10,FALSE))</f>
        <v>8.0000000000000018</v>
      </c>
      <c r="X44" s="136">
        <f>IF(X43="","",VLOOKUP(X43,'【記載例】シフト記号表（勤務時間帯）'!$C$6:$L$47,10,FALSE))</f>
        <v>8.0000000000000018</v>
      </c>
      <c r="Y44" s="136" t="str">
        <f>IF(Y43="","",VLOOKUP(Y43,'【記載例】シフト記号表（勤務時間帯）'!$C$6:$L$47,10,FALSE))</f>
        <v/>
      </c>
      <c r="Z44" s="136" t="str">
        <f>IF(Z43="","",VLOOKUP(Z43,'【記載例】シフト記号表（勤務時間帯）'!$C$6:$L$47,10,FALSE))</f>
        <v/>
      </c>
      <c r="AA44" s="136">
        <f>IF(AA43="","",VLOOKUP(AA43,'【記載例】シフト記号表（勤務時間帯）'!$C$6:$L$47,10,FALSE))</f>
        <v>8.0000000000000018</v>
      </c>
      <c r="AB44" s="136">
        <f>IF(AB43="","",VLOOKUP(AB43,'【記載例】シフト記号表（勤務時間帯）'!$C$6:$L$47,10,FALSE))</f>
        <v>8.0000000000000018</v>
      </c>
      <c r="AC44" s="137">
        <f>IF(AC43="","",VLOOKUP(AC43,'【記載例】シフト記号表（勤務時間帯）'!$C$6:$L$47,10,FALSE))</f>
        <v>8.0000000000000018</v>
      </c>
      <c r="AD44" s="135">
        <f>IF(AD43="","",VLOOKUP(AD43,'【記載例】シフト記号表（勤務時間帯）'!$C$6:$L$47,10,FALSE))</f>
        <v>8.0000000000000018</v>
      </c>
      <c r="AE44" s="136">
        <f>IF(AE43="","",VLOOKUP(AE43,'【記載例】シフト記号表（勤務時間帯）'!$C$6:$L$47,10,FALSE))</f>
        <v>8.0000000000000018</v>
      </c>
      <c r="AF44" s="136" t="str">
        <f>IF(AF43="","",VLOOKUP(AF43,'【記載例】シフト記号表（勤務時間帯）'!$C$6:$L$47,10,FALSE))</f>
        <v/>
      </c>
      <c r="AG44" s="136" t="str">
        <f>IF(AG43="","",VLOOKUP(AG43,'【記載例】シフト記号表（勤務時間帯）'!$C$6:$L$47,10,FALSE))</f>
        <v/>
      </c>
      <c r="AH44" s="136">
        <f>IF(AH43="","",VLOOKUP(AH43,'【記載例】シフト記号表（勤務時間帯）'!$C$6:$L$47,10,FALSE))</f>
        <v>8.0000000000000018</v>
      </c>
      <c r="AI44" s="136">
        <f>IF(AI43="","",VLOOKUP(AI43,'【記載例】シフト記号表（勤務時間帯）'!$C$6:$L$47,10,FALSE))</f>
        <v>8.0000000000000018</v>
      </c>
      <c r="AJ44" s="137">
        <f>IF(AJ43="","",VLOOKUP(AJ43,'【記載例】シフト記号表（勤務時間帯）'!$C$6:$L$47,10,FALSE))</f>
        <v>8.0000000000000018</v>
      </c>
      <c r="AK44" s="135">
        <f>IF(AK43="","",VLOOKUP(AK43,'【記載例】シフト記号表（勤務時間帯）'!$C$6:$L$47,10,FALSE))</f>
        <v>8.0000000000000018</v>
      </c>
      <c r="AL44" s="136">
        <f>IF(AL43="","",VLOOKUP(AL43,'【記載例】シフト記号表（勤務時間帯）'!$C$6:$L$47,10,FALSE))</f>
        <v>8.0000000000000018</v>
      </c>
      <c r="AM44" s="136" t="str">
        <f>IF(AM43="","",VLOOKUP(AM43,'【記載例】シフト記号表（勤務時間帯）'!$C$6:$L$47,10,FALSE))</f>
        <v/>
      </c>
      <c r="AN44" s="136" t="str">
        <f>IF(AN43="","",VLOOKUP(AN43,'【記載例】シフト記号表（勤務時間帯）'!$C$6:$L$47,10,FALSE))</f>
        <v/>
      </c>
      <c r="AO44" s="136">
        <f>IF(AO43="","",VLOOKUP(AO43,'【記載例】シフト記号表（勤務時間帯）'!$C$6:$L$47,10,FALSE))</f>
        <v>8.0000000000000018</v>
      </c>
      <c r="AP44" s="136">
        <f>IF(AP43="","",VLOOKUP(AP43,'【記載例】シフト記号表（勤務時間帯）'!$C$6:$L$47,10,FALSE))</f>
        <v>8.0000000000000018</v>
      </c>
      <c r="AQ44" s="137">
        <f>IF(AQ43="","",VLOOKUP(AQ43,'【記載例】シフト記号表（勤務時間帯）'!$C$6:$L$47,10,FALSE))</f>
        <v>8.0000000000000018</v>
      </c>
      <c r="AR44" s="135">
        <f>IF(AR43="","",VLOOKUP(AR43,'【記載例】シフト記号表（勤務時間帯）'!$C$6:$L$47,10,FALSE))</f>
        <v>8.0000000000000018</v>
      </c>
      <c r="AS44" s="136">
        <f>IF(AS43="","",VLOOKUP(AS43,'【記載例】シフト記号表（勤務時間帯）'!$C$6:$L$47,10,FALSE))</f>
        <v>8.0000000000000018</v>
      </c>
      <c r="AT44" s="136" t="str">
        <f>IF(AT43="","",VLOOKUP(AT43,'【記載例】シフト記号表（勤務時間帯）'!$C$6:$L$47,10,FALSE))</f>
        <v/>
      </c>
      <c r="AU44" s="136" t="str">
        <f>IF(AU43="","",VLOOKUP(AU43,'【記載例】シフト記号表（勤務時間帯）'!$C$6:$L$47,10,FALSE))</f>
        <v/>
      </c>
      <c r="AV44" s="136">
        <f>IF(AV43="","",VLOOKUP(AV43,'【記載例】シフト記号表（勤務時間帯）'!$C$6:$L$47,10,FALSE))</f>
        <v>8.0000000000000018</v>
      </c>
      <c r="AW44" s="136">
        <f>IF(AW43="","",VLOOKUP(AW43,'【記載例】シフト記号表（勤務時間帯）'!$C$6:$L$47,10,FALSE))</f>
        <v>8.0000000000000018</v>
      </c>
      <c r="AX44" s="137">
        <f>IF(AX43="","",VLOOKUP(AX43,'【記載例】シフト記号表（勤務時間帯）'!$C$6:$L$47,10,FALSE))</f>
        <v>8.0000000000000018</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186">
        <f>IF($BE$3="４週",SUM(W44:AX44),IF($BE$3="暦月",SUM(W44:BA44),""))</f>
        <v>160.00000000000003</v>
      </c>
      <c r="BC44" s="187"/>
      <c r="BD44" s="188">
        <f>IF($BE$3="４週",BB44/4,IF($BE$3="暦月",(BB44/($BE$8/7)),""))</f>
        <v>40.000000000000007</v>
      </c>
      <c r="BE44" s="187"/>
      <c r="BF44" s="183"/>
      <c r="BG44" s="184"/>
      <c r="BH44" s="184"/>
      <c r="BI44" s="184"/>
      <c r="BJ44" s="185"/>
    </row>
    <row r="45" spans="2:62" ht="20.25" customHeight="1" x14ac:dyDescent="0.45">
      <c r="B45" s="162">
        <f>B43+1</f>
        <v>16</v>
      </c>
      <c r="C45" s="206" t="s">
        <v>214</v>
      </c>
      <c r="D45" s="199"/>
      <c r="E45" s="130"/>
      <c r="F45" s="131"/>
      <c r="G45" s="130"/>
      <c r="H45" s="131"/>
      <c r="I45" s="193" t="s">
        <v>88</v>
      </c>
      <c r="J45" s="194"/>
      <c r="K45" s="197" t="s">
        <v>89</v>
      </c>
      <c r="L45" s="198"/>
      <c r="M45" s="198"/>
      <c r="N45" s="199"/>
      <c r="O45" s="177" t="s">
        <v>136</v>
      </c>
      <c r="P45" s="178"/>
      <c r="Q45" s="178"/>
      <c r="R45" s="178"/>
      <c r="S45" s="179"/>
      <c r="T45" s="147" t="s">
        <v>18</v>
      </c>
      <c r="V45" s="98"/>
      <c r="W45" s="85" t="s">
        <v>41</v>
      </c>
      <c r="X45" s="86" t="s">
        <v>41</v>
      </c>
      <c r="Y45" s="86"/>
      <c r="Z45" s="86"/>
      <c r="AA45" s="86" t="s">
        <v>227</v>
      </c>
      <c r="AB45" s="86" t="s">
        <v>41</v>
      </c>
      <c r="AC45" s="87" t="s">
        <v>41</v>
      </c>
      <c r="AD45" s="85" t="s">
        <v>41</v>
      </c>
      <c r="AE45" s="86" t="s">
        <v>41</v>
      </c>
      <c r="AF45" s="86"/>
      <c r="AG45" s="86"/>
      <c r="AH45" s="86" t="s">
        <v>227</v>
      </c>
      <c r="AI45" s="86" t="s">
        <v>41</v>
      </c>
      <c r="AJ45" s="87" t="s">
        <v>41</v>
      </c>
      <c r="AK45" s="85" t="s">
        <v>41</v>
      </c>
      <c r="AL45" s="86" t="s">
        <v>41</v>
      </c>
      <c r="AM45" s="86"/>
      <c r="AN45" s="86"/>
      <c r="AO45" s="86" t="s">
        <v>227</v>
      </c>
      <c r="AP45" s="86" t="s">
        <v>41</v>
      </c>
      <c r="AQ45" s="87" t="s">
        <v>41</v>
      </c>
      <c r="AR45" s="85" t="s">
        <v>41</v>
      </c>
      <c r="AS45" s="86" t="s">
        <v>41</v>
      </c>
      <c r="AT45" s="86"/>
      <c r="AU45" s="86"/>
      <c r="AV45" s="86" t="s">
        <v>227</v>
      </c>
      <c r="AW45" s="86" t="s">
        <v>41</v>
      </c>
      <c r="AX45" s="87" t="s">
        <v>41</v>
      </c>
      <c r="AY45" s="85"/>
      <c r="AZ45" s="86"/>
      <c r="BA45" s="88"/>
      <c r="BB45" s="189"/>
      <c r="BC45" s="190"/>
      <c r="BD45" s="191"/>
      <c r="BE45" s="192"/>
      <c r="BF45" s="180"/>
      <c r="BG45" s="181"/>
      <c r="BH45" s="181"/>
      <c r="BI45" s="181"/>
      <c r="BJ45" s="182"/>
    </row>
    <row r="46" spans="2:62" ht="20.25" customHeight="1" x14ac:dyDescent="0.45">
      <c r="B46" s="163"/>
      <c r="C46" s="207"/>
      <c r="D46" s="202"/>
      <c r="E46" s="130"/>
      <c r="F46" s="131" t="str">
        <f>C45</f>
        <v>訪問介護員</v>
      </c>
      <c r="G46" s="130"/>
      <c r="H46" s="131" t="str">
        <f>I45</f>
        <v>A</v>
      </c>
      <c r="I46" s="195"/>
      <c r="J46" s="196"/>
      <c r="K46" s="200"/>
      <c r="L46" s="201"/>
      <c r="M46" s="201"/>
      <c r="N46" s="202"/>
      <c r="O46" s="177"/>
      <c r="P46" s="178"/>
      <c r="Q46" s="178"/>
      <c r="R46" s="178"/>
      <c r="S46" s="179"/>
      <c r="T46" s="148" t="s">
        <v>181</v>
      </c>
      <c r="U46" s="99"/>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8</v>
      </c>
      <c r="AD46" s="135">
        <f>IF(AD45="","",VLOOKUP(AD45,'【記載例】シフト記号表（勤務時間帯）'!$C$6:$L$47,10,FALSE))</f>
        <v>8</v>
      </c>
      <c r="AE46" s="136">
        <f>IF(AE45="","",VLOOKUP(AE45,'【記載例】シフト記号表（勤務時間帯）'!$C$6:$L$47,10,FALSE))</f>
        <v>8</v>
      </c>
      <c r="AF46" s="136" t="str">
        <f>IF(AF45="","",VLOOKUP(AF45,'【記載例】シフト記号表（勤務時間帯）'!$C$6:$L$47,10,FALSE))</f>
        <v/>
      </c>
      <c r="AG46" s="136" t="str">
        <f>IF(AG45="","",VLOOKUP(AG45,'【記載例】シフト記号表（勤務時間帯）'!$C$6:$L$47,10,FALSE))</f>
        <v/>
      </c>
      <c r="AH46" s="136">
        <f>IF(AH45="","",VLOOKUP(AH45,'【記載例】シフト記号表（勤務時間帯）'!$C$6:$L$47,10,FALSE))</f>
        <v>8</v>
      </c>
      <c r="AI46" s="136">
        <f>IF(AI45="","",VLOOKUP(AI45,'【記載例】シフト記号表（勤務時間帯）'!$C$6:$L$47,10,FALSE))</f>
        <v>8</v>
      </c>
      <c r="AJ46" s="137">
        <f>IF(AJ45="","",VLOOKUP(AJ45,'【記載例】シフト記号表（勤務時間帯）'!$C$6:$L$47,10,FALSE))</f>
        <v>8</v>
      </c>
      <c r="AK46" s="135">
        <f>IF(AK45="","",VLOOKUP(AK45,'【記載例】シフト記号表（勤務時間帯）'!$C$6:$L$47,10,FALSE))</f>
        <v>8</v>
      </c>
      <c r="AL46" s="136">
        <f>IF(AL45="","",VLOOKUP(AL45,'【記載例】シフト記号表（勤務時間帯）'!$C$6:$L$47,10,FALSE))</f>
        <v>8</v>
      </c>
      <c r="AM46" s="136" t="str">
        <f>IF(AM45="","",VLOOKUP(AM45,'【記載例】シフト記号表（勤務時間帯）'!$C$6:$L$47,10,FALSE))</f>
        <v/>
      </c>
      <c r="AN46" s="136" t="str">
        <f>IF(AN45="","",VLOOKUP(AN45,'【記載例】シフト記号表（勤務時間帯）'!$C$6:$L$47,10,FALSE))</f>
        <v/>
      </c>
      <c r="AO46" s="136">
        <f>IF(AO45="","",VLOOKUP(AO45,'【記載例】シフト記号表（勤務時間帯）'!$C$6:$L$47,10,FALSE))</f>
        <v>8</v>
      </c>
      <c r="AP46" s="136">
        <f>IF(AP45="","",VLOOKUP(AP45,'【記載例】シフト記号表（勤務時間帯）'!$C$6:$L$47,10,FALSE))</f>
        <v>8</v>
      </c>
      <c r="AQ46" s="137">
        <f>IF(AQ45="","",VLOOKUP(AQ45,'【記載例】シフト記号表（勤務時間帯）'!$C$6:$L$47,10,FALSE))</f>
        <v>8</v>
      </c>
      <c r="AR46" s="135">
        <f>IF(AR45="","",VLOOKUP(AR45,'【記載例】シフト記号表（勤務時間帯）'!$C$6:$L$47,10,FALSE))</f>
        <v>8</v>
      </c>
      <c r="AS46" s="136">
        <f>IF(AS45="","",VLOOKUP(AS45,'【記載例】シフト記号表（勤務時間帯）'!$C$6:$L$47,10,FALSE))</f>
        <v>8</v>
      </c>
      <c r="AT46" s="136" t="str">
        <f>IF(AT45="","",VLOOKUP(AT45,'【記載例】シフト記号表（勤務時間帯）'!$C$6:$L$47,10,FALSE))</f>
        <v/>
      </c>
      <c r="AU46" s="136" t="str">
        <f>IF(AU45="","",VLOOKUP(AU45,'【記載例】シフト記号表（勤務時間帯）'!$C$6:$L$47,10,FALSE))</f>
        <v/>
      </c>
      <c r="AV46" s="136">
        <f>IF(AV45="","",VLOOKUP(AV45,'【記載例】シフト記号表（勤務時間帯）'!$C$6:$L$47,10,FALSE))</f>
        <v>8</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186">
        <f>IF($BE$3="４週",SUM(W46:AX46),IF($BE$3="暦月",SUM(W46:BA46),""))</f>
        <v>160</v>
      </c>
      <c r="BC46" s="187"/>
      <c r="BD46" s="188">
        <f>IF($BE$3="４週",BB46/4,IF($BE$3="暦月",(BB46/($BE$8/7)),""))</f>
        <v>40</v>
      </c>
      <c r="BE46" s="187"/>
      <c r="BF46" s="183"/>
      <c r="BG46" s="184"/>
      <c r="BH46" s="184"/>
      <c r="BI46" s="184"/>
      <c r="BJ46" s="185"/>
    </row>
    <row r="47" spans="2:62" ht="20.25" customHeight="1" x14ac:dyDescent="0.45">
      <c r="B47" s="162">
        <f>B45+1</f>
        <v>17</v>
      </c>
      <c r="C47" s="206" t="s">
        <v>214</v>
      </c>
      <c r="D47" s="199"/>
      <c r="E47" s="130"/>
      <c r="F47" s="131"/>
      <c r="G47" s="130"/>
      <c r="H47" s="131"/>
      <c r="I47" s="193" t="s">
        <v>88</v>
      </c>
      <c r="J47" s="194"/>
      <c r="K47" s="197" t="s">
        <v>89</v>
      </c>
      <c r="L47" s="198"/>
      <c r="M47" s="198"/>
      <c r="N47" s="199"/>
      <c r="O47" s="177" t="s">
        <v>137</v>
      </c>
      <c r="P47" s="178"/>
      <c r="Q47" s="178"/>
      <c r="R47" s="178"/>
      <c r="S47" s="179"/>
      <c r="T47" s="147" t="s">
        <v>18</v>
      </c>
      <c r="V47" s="98"/>
      <c r="W47" s="85" t="s">
        <v>39</v>
      </c>
      <c r="X47" s="86" t="s">
        <v>39</v>
      </c>
      <c r="Y47" s="86" t="s">
        <v>39</v>
      </c>
      <c r="Z47" s="86" t="s">
        <v>225</v>
      </c>
      <c r="AA47" s="86"/>
      <c r="AB47" s="86"/>
      <c r="AC47" s="87" t="s">
        <v>39</v>
      </c>
      <c r="AD47" s="85" t="s">
        <v>39</v>
      </c>
      <c r="AE47" s="86" t="s">
        <v>39</v>
      </c>
      <c r="AF47" s="86" t="s">
        <v>39</v>
      </c>
      <c r="AG47" s="86" t="s">
        <v>225</v>
      </c>
      <c r="AH47" s="86"/>
      <c r="AI47" s="86"/>
      <c r="AJ47" s="87" t="s">
        <v>39</v>
      </c>
      <c r="AK47" s="85" t="s">
        <v>39</v>
      </c>
      <c r="AL47" s="86" t="s">
        <v>39</v>
      </c>
      <c r="AM47" s="86" t="s">
        <v>39</v>
      </c>
      <c r="AN47" s="86" t="s">
        <v>225</v>
      </c>
      <c r="AO47" s="86"/>
      <c r="AP47" s="86"/>
      <c r="AQ47" s="87" t="s">
        <v>39</v>
      </c>
      <c r="AR47" s="85" t="s">
        <v>39</v>
      </c>
      <c r="AS47" s="86" t="s">
        <v>39</v>
      </c>
      <c r="AT47" s="86" t="s">
        <v>39</v>
      </c>
      <c r="AU47" s="86" t="s">
        <v>225</v>
      </c>
      <c r="AV47" s="86"/>
      <c r="AW47" s="86"/>
      <c r="AX47" s="87" t="s">
        <v>39</v>
      </c>
      <c r="AY47" s="85"/>
      <c r="AZ47" s="86"/>
      <c r="BA47" s="88"/>
      <c r="BB47" s="189"/>
      <c r="BC47" s="190"/>
      <c r="BD47" s="191"/>
      <c r="BE47" s="192"/>
      <c r="BF47" s="180"/>
      <c r="BG47" s="181"/>
      <c r="BH47" s="181"/>
      <c r="BI47" s="181"/>
      <c r="BJ47" s="182"/>
    </row>
    <row r="48" spans="2:62" ht="20.25" customHeight="1" x14ac:dyDescent="0.45">
      <c r="B48" s="163"/>
      <c r="C48" s="207"/>
      <c r="D48" s="202"/>
      <c r="E48" s="130"/>
      <c r="F48" s="131" t="str">
        <f>C47</f>
        <v>訪問介護員</v>
      </c>
      <c r="G48" s="130"/>
      <c r="H48" s="131" t="str">
        <f>I47</f>
        <v>A</v>
      </c>
      <c r="I48" s="195"/>
      <c r="J48" s="196"/>
      <c r="K48" s="200"/>
      <c r="L48" s="201"/>
      <c r="M48" s="201"/>
      <c r="N48" s="202"/>
      <c r="O48" s="177"/>
      <c r="P48" s="178"/>
      <c r="Q48" s="178"/>
      <c r="R48" s="178"/>
      <c r="S48" s="179"/>
      <c r="T48" s="148" t="s">
        <v>181</v>
      </c>
      <c r="U48" s="99"/>
      <c r="V48" s="149"/>
      <c r="W48" s="135">
        <f>IF(W47="","",VLOOKUP(W47,'【記載例】シフト記号表（勤務時間帯）'!$C$6:$L$47,10,FALSE))</f>
        <v>8</v>
      </c>
      <c r="X48" s="136">
        <f>IF(X47="","",VLOOKUP(X47,'【記載例】シフト記号表（勤務時間帯）'!$C$6:$L$47,10,FALSE))</f>
        <v>8</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t="str">
        <f>IF(AB47="","",VLOOKUP(AB47,'【記載例】シフト記号表（勤務時間帯）'!$C$6:$L$47,10,FALSE))</f>
        <v/>
      </c>
      <c r="AC48" s="137">
        <f>IF(AC47="","",VLOOKUP(AC47,'【記載例】シフト記号表（勤務時間帯）'!$C$6:$L$47,10,FALSE))</f>
        <v>8</v>
      </c>
      <c r="AD48" s="135">
        <f>IF(AD47="","",VLOOKUP(AD47,'【記載例】シフト記号表（勤務時間帯）'!$C$6:$L$47,10,FALSE))</f>
        <v>8</v>
      </c>
      <c r="AE48" s="136">
        <f>IF(AE47="","",VLOOKUP(AE47,'【記載例】シフト記号表（勤務時間帯）'!$C$6:$L$47,10,FALSE))</f>
        <v>8</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t="str">
        <f>IF(AO47="","",VLOOKUP(AO47,'【記載例】シフト記号表（勤務時間帯）'!$C$6:$L$47,10,FALSE))</f>
        <v/>
      </c>
      <c r="AP48" s="136" t="str">
        <f>IF(AP47="","",VLOOKUP(AP47,'【記載例】シフト記号表（勤務時間帯）'!$C$6:$L$47,10,FALSE))</f>
        <v/>
      </c>
      <c r="AQ48" s="137">
        <f>IF(AQ47="","",VLOOKUP(AQ47,'【記載例】シフト記号表（勤務時間帯）'!$C$6:$L$47,10,FALSE))</f>
        <v>8</v>
      </c>
      <c r="AR48" s="135">
        <f>IF(AR47="","",VLOOKUP(AR47,'【記載例】シフト記号表（勤務時間帯）'!$C$6:$L$47,10,FALSE))</f>
        <v>8</v>
      </c>
      <c r="AS48" s="136">
        <f>IF(AS47="","",VLOOKUP(AS47,'【記載例】シフト記号表（勤務時間帯）'!$C$6:$L$47,10,FALSE))</f>
        <v>8</v>
      </c>
      <c r="AT48" s="136">
        <f>IF(AT47="","",VLOOKUP(AT47,'【記載例】シフト記号表（勤務時間帯）'!$C$6:$L$47,10,FALSE))</f>
        <v>8</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8</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186">
        <f>IF($BE$3="４週",SUM(W48:AX48),IF($BE$3="暦月",SUM(W48:BA48),""))</f>
        <v>160</v>
      </c>
      <c r="BC48" s="187"/>
      <c r="BD48" s="188">
        <f>IF($BE$3="４週",BB48/4,IF($BE$3="暦月",(BB48/($BE$8/7)),""))</f>
        <v>40</v>
      </c>
      <c r="BE48" s="187"/>
      <c r="BF48" s="183"/>
      <c r="BG48" s="184"/>
      <c r="BH48" s="184"/>
      <c r="BI48" s="184"/>
      <c r="BJ48" s="185"/>
    </row>
    <row r="49" spans="2:62" ht="20.25" customHeight="1" x14ac:dyDescent="0.45">
      <c r="B49" s="162">
        <f>B47+1</f>
        <v>18</v>
      </c>
      <c r="C49" s="206" t="s">
        <v>214</v>
      </c>
      <c r="D49" s="199"/>
      <c r="E49" s="130"/>
      <c r="F49" s="131"/>
      <c r="G49" s="130"/>
      <c r="H49" s="131"/>
      <c r="I49" s="193" t="s">
        <v>88</v>
      </c>
      <c r="J49" s="194"/>
      <c r="K49" s="197" t="s">
        <v>89</v>
      </c>
      <c r="L49" s="198"/>
      <c r="M49" s="198"/>
      <c r="N49" s="199"/>
      <c r="O49" s="177" t="s">
        <v>138</v>
      </c>
      <c r="P49" s="178"/>
      <c r="Q49" s="178"/>
      <c r="R49" s="178"/>
      <c r="S49" s="179"/>
      <c r="T49" s="147" t="s">
        <v>18</v>
      </c>
      <c r="V49" s="98"/>
      <c r="W49" s="85" t="s">
        <v>40</v>
      </c>
      <c r="X49" s="86" t="s">
        <v>40</v>
      </c>
      <c r="Y49" s="86" t="s">
        <v>40</v>
      </c>
      <c r="Z49" s="86" t="s">
        <v>40</v>
      </c>
      <c r="AA49" s="86"/>
      <c r="AB49" s="86"/>
      <c r="AC49" s="87" t="s">
        <v>226</v>
      </c>
      <c r="AD49" s="85" t="s">
        <v>226</v>
      </c>
      <c r="AE49" s="86" t="s">
        <v>40</v>
      </c>
      <c r="AF49" s="86" t="s">
        <v>40</v>
      </c>
      <c r="AG49" s="86" t="s">
        <v>40</v>
      </c>
      <c r="AH49" s="86"/>
      <c r="AI49" s="86"/>
      <c r="AJ49" s="87" t="s">
        <v>40</v>
      </c>
      <c r="AK49" s="85" t="s">
        <v>40</v>
      </c>
      <c r="AL49" s="86" t="s">
        <v>226</v>
      </c>
      <c r="AM49" s="86" t="s">
        <v>40</v>
      </c>
      <c r="AN49" s="86" t="s">
        <v>40</v>
      </c>
      <c r="AO49" s="86"/>
      <c r="AP49" s="86"/>
      <c r="AQ49" s="87" t="s">
        <v>226</v>
      </c>
      <c r="AR49" s="85" t="s">
        <v>40</v>
      </c>
      <c r="AS49" s="86" t="s">
        <v>226</v>
      </c>
      <c r="AT49" s="86" t="s">
        <v>226</v>
      </c>
      <c r="AU49" s="86" t="s">
        <v>40</v>
      </c>
      <c r="AV49" s="86"/>
      <c r="AW49" s="86"/>
      <c r="AX49" s="87" t="s">
        <v>40</v>
      </c>
      <c r="AY49" s="85"/>
      <c r="AZ49" s="86"/>
      <c r="BA49" s="88"/>
      <c r="BB49" s="189"/>
      <c r="BC49" s="190"/>
      <c r="BD49" s="191"/>
      <c r="BE49" s="192"/>
      <c r="BF49" s="180"/>
      <c r="BG49" s="181"/>
      <c r="BH49" s="181"/>
      <c r="BI49" s="181"/>
      <c r="BJ49" s="182"/>
    </row>
    <row r="50" spans="2:62" ht="20.25" customHeight="1" x14ac:dyDescent="0.45">
      <c r="B50" s="163"/>
      <c r="C50" s="207"/>
      <c r="D50" s="202"/>
      <c r="E50" s="130"/>
      <c r="F50" s="131" t="str">
        <f>C49</f>
        <v>訪問介護員</v>
      </c>
      <c r="G50" s="130"/>
      <c r="H50" s="131" t="str">
        <f>I49</f>
        <v>A</v>
      </c>
      <c r="I50" s="195"/>
      <c r="J50" s="196"/>
      <c r="K50" s="200"/>
      <c r="L50" s="201"/>
      <c r="M50" s="201"/>
      <c r="N50" s="202"/>
      <c r="O50" s="177"/>
      <c r="P50" s="178"/>
      <c r="Q50" s="178"/>
      <c r="R50" s="178"/>
      <c r="S50" s="179"/>
      <c r="T50" s="148" t="s">
        <v>181</v>
      </c>
      <c r="U50" s="99"/>
      <c r="V50" s="149"/>
      <c r="W50" s="135">
        <f>IF(W49="","",VLOOKUP(W49,'【記載例】シフト記号表（勤務時間帯）'!$C$6:$L$47,10,FALSE))</f>
        <v>8.0000000000000018</v>
      </c>
      <c r="X50" s="136">
        <f>IF(X49="","",VLOOKUP(X49,'【記載例】シフト記号表（勤務時間帯）'!$C$6:$L$47,10,FALSE))</f>
        <v>8.0000000000000018</v>
      </c>
      <c r="Y50" s="136">
        <f>IF(Y49="","",VLOOKUP(Y49,'【記載例】シフト記号表（勤務時間帯）'!$C$6:$L$47,10,FALSE))</f>
        <v>8.0000000000000018</v>
      </c>
      <c r="Z50" s="136">
        <f>IF(Z49="","",VLOOKUP(Z49,'【記載例】シフト記号表（勤務時間帯）'!$C$6:$L$47,10,FALSE))</f>
        <v>8.0000000000000018</v>
      </c>
      <c r="AA50" s="136" t="str">
        <f>IF(AA49="","",VLOOKUP(AA49,'【記載例】シフト記号表（勤務時間帯）'!$C$6:$L$47,10,FALSE))</f>
        <v/>
      </c>
      <c r="AB50" s="136" t="str">
        <f>IF(AB49="","",VLOOKUP(AB49,'【記載例】シフト記号表（勤務時間帯）'!$C$6:$L$47,10,FALSE))</f>
        <v/>
      </c>
      <c r="AC50" s="137">
        <f>IF(AC49="","",VLOOKUP(AC49,'【記載例】シフト記号表（勤務時間帯）'!$C$6:$L$47,10,FALSE))</f>
        <v>8.0000000000000018</v>
      </c>
      <c r="AD50" s="135">
        <f>IF(AD49="","",VLOOKUP(AD49,'【記載例】シフト記号表（勤務時間帯）'!$C$6:$L$47,10,FALSE))</f>
        <v>8.0000000000000018</v>
      </c>
      <c r="AE50" s="136">
        <f>IF(AE49="","",VLOOKUP(AE49,'【記載例】シフト記号表（勤務時間帯）'!$C$6:$L$47,10,FALSE))</f>
        <v>8.0000000000000018</v>
      </c>
      <c r="AF50" s="136">
        <f>IF(AF49="","",VLOOKUP(AF49,'【記載例】シフト記号表（勤務時間帯）'!$C$6:$L$47,10,FALSE))</f>
        <v>8.0000000000000018</v>
      </c>
      <c r="AG50" s="136">
        <f>IF(AG49="","",VLOOKUP(AG49,'【記載例】シフト記号表（勤務時間帯）'!$C$6:$L$47,10,FALSE))</f>
        <v>8.0000000000000018</v>
      </c>
      <c r="AH50" s="136" t="str">
        <f>IF(AH49="","",VLOOKUP(AH49,'【記載例】シフト記号表（勤務時間帯）'!$C$6:$L$47,10,FALSE))</f>
        <v/>
      </c>
      <c r="AI50" s="136" t="str">
        <f>IF(AI49="","",VLOOKUP(AI49,'【記載例】シフト記号表（勤務時間帯）'!$C$6:$L$47,10,FALSE))</f>
        <v/>
      </c>
      <c r="AJ50" s="137">
        <f>IF(AJ49="","",VLOOKUP(AJ49,'【記載例】シフト記号表（勤務時間帯）'!$C$6:$L$47,10,FALSE))</f>
        <v>8.0000000000000018</v>
      </c>
      <c r="AK50" s="135">
        <f>IF(AK49="","",VLOOKUP(AK49,'【記載例】シフト記号表（勤務時間帯）'!$C$6:$L$47,10,FALSE))</f>
        <v>8.0000000000000018</v>
      </c>
      <c r="AL50" s="136">
        <f>IF(AL49="","",VLOOKUP(AL49,'【記載例】シフト記号表（勤務時間帯）'!$C$6:$L$47,10,FALSE))</f>
        <v>8.0000000000000018</v>
      </c>
      <c r="AM50" s="136">
        <f>IF(AM49="","",VLOOKUP(AM49,'【記載例】シフト記号表（勤務時間帯）'!$C$6:$L$47,10,FALSE))</f>
        <v>8.0000000000000018</v>
      </c>
      <c r="AN50" s="136">
        <f>IF(AN49="","",VLOOKUP(AN49,'【記載例】シフト記号表（勤務時間帯）'!$C$6:$L$47,10,FALSE))</f>
        <v>8.0000000000000018</v>
      </c>
      <c r="AO50" s="136" t="str">
        <f>IF(AO49="","",VLOOKUP(AO49,'【記載例】シフト記号表（勤務時間帯）'!$C$6:$L$47,10,FALSE))</f>
        <v/>
      </c>
      <c r="AP50" s="136" t="str">
        <f>IF(AP49="","",VLOOKUP(AP49,'【記載例】シフト記号表（勤務時間帯）'!$C$6:$L$47,10,FALSE))</f>
        <v/>
      </c>
      <c r="AQ50" s="137">
        <f>IF(AQ49="","",VLOOKUP(AQ49,'【記載例】シフト記号表（勤務時間帯）'!$C$6:$L$47,10,FALSE))</f>
        <v>8.0000000000000018</v>
      </c>
      <c r="AR50" s="135">
        <f>IF(AR49="","",VLOOKUP(AR49,'【記載例】シフト記号表（勤務時間帯）'!$C$6:$L$47,10,FALSE))</f>
        <v>8.0000000000000018</v>
      </c>
      <c r="AS50" s="136">
        <f>IF(AS49="","",VLOOKUP(AS49,'【記載例】シフト記号表（勤務時間帯）'!$C$6:$L$47,10,FALSE))</f>
        <v>8.0000000000000018</v>
      </c>
      <c r="AT50" s="136">
        <f>IF(AT49="","",VLOOKUP(AT49,'【記載例】シフト記号表（勤務時間帯）'!$C$6:$L$47,10,FALSE))</f>
        <v>8.0000000000000018</v>
      </c>
      <c r="AU50" s="136">
        <f>IF(AU49="","",VLOOKUP(AU49,'【記載例】シフト記号表（勤務時間帯）'!$C$6:$L$47,10,FALSE))</f>
        <v>8.0000000000000018</v>
      </c>
      <c r="AV50" s="136" t="str">
        <f>IF(AV49="","",VLOOKUP(AV49,'【記載例】シフト記号表（勤務時間帯）'!$C$6:$L$47,10,FALSE))</f>
        <v/>
      </c>
      <c r="AW50" s="136" t="str">
        <f>IF(AW49="","",VLOOKUP(AW49,'【記載例】シフト記号表（勤務時間帯）'!$C$6:$L$47,10,FALSE))</f>
        <v/>
      </c>
      <c r="AX50" s="137">
        <f>IF(AX49="","",VLOOKUP(AX49,'【記載例】シフト記号表（勤務時間帯）'!$C$6:$L$47,10,FALSE))</f>
        <v>8.0000000000000018</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186">
        <f>IF($BE$3="４週",SUM(W50:AX50),IF($BE$3="暦月",SUM(W50:BA50),""))</f>
        <v>160.00000000000003</v>
      </c>
      <c r="BC50" s="187"/>
      <c r="BD50" s="188">
        <f>IF($BE$3="４週",BB50/4,IF($BE$3="暦月",(BB50/($BE$8/7)),""))</f>
        <v>40.000000000000007</v>
      </c>
      <c r="BE50" s="187"/>
      <c r="BF50" s="183"/>
      <c r="BG50" s="184"/>
      <c r="BH50" s="184"/>
      <c r="BI50" s="184"/>
      <c r="BJ50" s="185"/>
    </row>
    <row r="51" spans="2:62" ht="20.25" customHeight="1" x14ac:dyDescent="0.45">
      <c r="B51" s="162">
        <f>B49+1</f>
        <v>19</v>
      </c>
      <c r="C51" s="206" t="s">
        <v>214</v>
      </c>
      <c r="D51" s="199"/>
      <c r="E51" s="132"/>
      <c r="F51" s="133"/>
      <c r="G51" s="132"/>
      <c r="H51" s="133"/>
      <c r="I51" s="193" t="s">
        <v>88</v>
      </c>
      <c r="J51" s="194"/>
      <c r="K51" s="197" t="s">
        <v>89</v>
      </c>
      <c r="L51" s="198"/>
      <c r="M51" s="198"/>
      <c r="N51" s="199"/>
      <c r="O51" s="177" t="s">
        <v>139</v>
      </c>
      <c r="P51" s="178"/>
      <c r="Q51" s="178"/>
      <c r="R51" s="178"/>
      <c r="S51" s="179"/>
      <c r="T51" s="95" t="s">
        <v>18</v>
      </c>
      <c r="U51" s="96"/>
      <c r="V51" s="97"/>
      <c r="W51" s="85" t="s">
        <v>41</v>
      </c>
      <c r="X51" s="86" t="s">
        <v>41</v>
      </c>
      <c r="Y51" s="86" t="s">
        <v>41</v>
      </c>
      <c r="Z51" s="86" t="s">
        <v>227</v>
      </c>
      <c r="AA51" s="86"/>
      <c r="AB51" s="86"/>
      <c r="AC51" s="87" t="s">
        <v>41</v>
      </c>
      <c r="AD51" s="85" t="s">
        <v>41</v>
      </c>
      <c r="AE51" s="86" t="s">
        <v>41</v>
      </c>
      <c r="AF51" s="86" t="s">
        <v>41</v>
      </c>
      <c r="AG51" s="86" t="s">
        <v>227</v>
      </c>
      <c r="AH51" s="86"/>
      <c r="AI51" s="86"/>
      <c r="AJ51" s="87" t="s">
        <v>41</v>
      </c>
      <c r="AK51" s="85" t="s">
        <v>41</v>
      </c>
      <c r="AL51" s="86" t="s">
        <v>41</v>
      </c>
      <c r="AM51" s="86" t="s">
        <v>41</v>
      </c>
      <c r="AN51" s="86" t="s">
        <v>227</v>
      </c>
      <c r="AO51" s="86"/>
      <c r="AP51" s="86"/>
      <c r="AQ51" s="87" t="s">
        <v>41</v>
      </c>
      <c r="AR51" s="85" t="s">
        <v>41</v>
      </c>
      <c r="AS51" s="86" t="s">
        <v>41</v>
      </c>
      <c r="AT51" s="86" t="s">
        <v>41</v>
      </c>
      <c r="AU51" s="86" t="s">
        <v>227</v>
      </c>
      <c r="AV51" s="86"/>
      <c r="AW51" s="86"/>
      <c r="AX51" s="87" t="s">
        <v>41</v>
      </c>
      <c r="AY51" s="85"/>
      <c r="AZ51" s="86"/>
      <c r="BA51" s="88"/>
      <c r="BB51" s="189"/>
      <c r="BC51" s="190"/>
      <c r="BD51" s="191"/>
      <c r="BE51" s="192"/>
      <c r="BF51" s="180"/>
      <c r="BG51" s="181"/>
      <c r="BH51" s="181"/>
      <c r="BI51" s="181"/>
      <c r="BJ51" s="182"/>
    </row>
    <row r="52" spans="2:62" ht="20.25" customHeight="1" x14ac:dyDescent="0.45">
      <c r="B52" s="163"/>
      <c r="C52" s="207"/>
      <c r="D52" s="202"/>
      <c r="E52" s="130"/>
      <c r="F52" s="131" t="str">
        <f>C51</f>
        <v>訪問介護員</v>
      </c>
      <c r="G52" s="130"/>
      <c r="H52" s="131" t="str">
        <f>I51</f>
        <v>A</v>
      </c>
      <c r="I52" s="195"/>
      <c r="J52" s="196"/>
      <c r="K52" s="200"/>
      <c r="L52" s="201"/>
      <c r="M52" s="201"/>
      <c r="N52" s="202"/>
      <c r="O52" s="177"/>
      <c r="P52" s="178"/>
      <c r="Q52" s="178"/>
      <c r="R52" s="178"/>
      <c r="S52" s="179"/>
      <c r="T52" s="148" t="s">
        <v>181</v>
      </c>
      <c r="U52" s="93"/>
      <c r="V52" s="94"/>
      <c r="W52" s="135">
        <f>IF(W51="","",VLOOKUP(W51,'【記載例】シフト記号表（勤務時間帯）'!$C$6:$L$47,10,FALSE))</f>
        <v>8</v>
      </c>
      <c r="X52" s="136">
        <f>IF(X51="","",VLOOKUP(X51,'【記載例】シフト記号表（勤務時間帯）'!$C$6:$L$47,10,FALSE))</f>
        <v>8</v>
      </c>
      <c r="Y52" s="136">
        <f>IF(Y51="","",VLOOKUP(Y51,'【記載例】シフト記号表（勤務時間帯）'!$C$6:$L$47,10,FALSE))</f>
        <v>8</v>
      </c>
      <c r="Z52" s="136">
        <f>IF(Z51="","",VLOOKUP(Z51,'【記載例】シフト記号表（勤務時間帯）'!$C$6:$L$47,10,FALSE))</f>
        <v>8</v>
      </c>
      <c r="AA52" s="136" t="str">
        <f>IF(AA51="","",VLOOKUP(AA51,'【記載例】シフト記号表（勤務時間帯）'!$C$6:$L$47,10,FALSE))</f>
        <v/>
      </c>
      <c r="AB52" s="136" t="str">
        <f>IF(AB51="","",VLOOKUP(AB51,'【記載例】シフト記号表（勤務時間帯）'!$C$6:$L$47,10,FALSE))</f>
        <v/>
      </c>
      <c r="AC52" s="137">
        <f>IF(AC51="","",VLOOKUP(AC51,'【記載例】シフト記号表（勤務時間帯）'!$C$6:$L$47,10,FALSE))</f>
        <v>8</v>
      </c>
      <c r="AD52" s="135">
        <f>IF(AD51="","",VLOOKUP(AD51,'【記載例】シフト記号表（勤務時間帯）'!$C$6:$L$47,10,FALSE))</f>
        <v>8</v>
      </c>
      <c r="AE52" s="136">
        <f>IF(AE51="","",VLOOKUP(AE51,'【記載例】シフト記号表（勤務時間帯）'!$C$6:$L$47,10,FALSE))</f>
        <v>8</v>
      </c>
      <c r="AF52" s="136">
        <f>IF(AF51="","",VLOOKUP(AF51,'【記載例】シフト記号表（勤務時間帯）'!$C$6:$L$47,10,FALSE))</f>
        <v>8</v>
      </c>
      <c r="AG52" s="136">
        <f>IF(AG51="","",VLOOKUP(AG51,'【記載例】シフト記号表（勤務時間帯）'!$C$6:$L$47,10,FALSE))</f>
        <v>8</v>
      </c>
      <c r="AH52" s="136" t="str">
        <f>IF(AH51="","",VLOOKUP(AH51,'【記載例】シフト記号表（勤務時間帯）'!$C$6:$L$47,10,FALSE))</f>
        <v/>
      </c>
      <c r="AI52" s="136" t="str">
        <f>IF(AI51="","",VLOOKUP(AI51,'【記載例】シフト記号表（勤務時間帯）'!$C$6:$L$47,10,FALSE))</f>
        <v/>
      </c>
      <c r="AJ52" s="137">
        <f>IF(AJ51="","",VLOOKUP(AJ51,'【記載例】シフト記号表（勤務時間帯）'!$C$6:$L$47,10,FALSE))</f>
        <v>8</v>
      </c>
      <c r="AK52" s="135">
        <f>IF(AK51="","",VLOOKUP(AK51,'【記載例】シフト記号表（勤務時間帯）'!$C$6:$L$47,10,FALSE))</f>
        <v>8</v>
      </c>
      <c r="AL52" s="136">
        <f>IF(AL51="","",VLOOKUP(AL51,'【記載例】シフト記号表（勤務時間帯）'!$C$6:$L$47,10,FALSE))</f>
        <v>8</v>
      </c>
      <c r="AM52" s="136">
        <f>IF(AM51="","",VLOOKUP(AM51,'【記載例】シフト記号表（勤務時間帯）'!$C$6:$L$47,10,FALSE))</f>
        <v>8</v>
      </c>
      <c r="AN52" s="136">
        <f>IF(AN51="","",VLOOKUP(AN51,'【記載例】シフト記号表（勤務時間帯）'!$C$6:$L$47,10,FALSE))</f>
        <v>8</v>
      </c>
      <c r="AO52" s="136" t="str">
        <f>IF(AO51="","",VLOOKUP(AO51,'【記載例】シフト記号表（勤務時間帯）'!$C$6:$L$47,10,FALSE))</f>
        <v/>
      </c>
      <c r="AP52" s="136" t="str">
        <f>IF(AP51="","",VLOOKUP(AP51,'【記載例】シフト記号表（勤務時間帯）'!$C$6:$L$47,10,FALSE))</f>
        <v/>
      </c>
      <c r="AQ52" s="137">
        <f>IF(AQ51="","",VLOOKUP(AQ51,'【記載例】シフト記号表（勤務時間帯）'!$C$6:$L$47,10,FALSE))</f>
        <v>8</v>
      </c>
      <c r="AR52" s="135">
        <f>IF(AR51="","",VLOOKUP(AR51,'【記載例】シフト記号表（勤務時間帯）'!$C$6:$L$47,10,FALSE))</f>
        <v>8</v>
      </c>
      <c r="AS52" s="136">
        <f>IF(AS51="","",VLOOKUP(AS51,'【記載例】シフト記号表（勤務時間帯）'!$C$6:$L$47,10,FALSE))</f>
        <v>8</v>
      </c>
      <c r="AT52" s="136">
        <f>IF(AT51="","",VLOOKUP(AT51,'【記載例】シフト記号表（勤務時間帯）'!$C$6:$L$47,10,FALSE))</f>
        <v>8</v>
      </c>
      <c r="AU52" s="136">
        <f>IF(AU51="","",VLOOKUP(AU51,'【記載例】シフト記号表（勤務時間帯）'!$C$6:$L$47,10,FALSE))</f>
        <v>8</v>
      </c>
      <c r="AV52" s="136" t="str">
        <f>IF(AV51="","",VLOOKUP(AV51,'【記載例】シフト記号表（勤務時間帯）'!$C$6:$L$47,10,FALSE))</f>
        <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186">
        <f>IF($BE$3="４週",SUM(W52:AX52),IF($BE$3="暦月",SUM(W52:BA52),""))</f>
        <v>160</v>
      </c>
      <c r="BC52" s="187"/>
      <c r="BD52" s="188">
        <f>IF($BE$3="４週",BB52/4,IF($BE$3="暦月",(BB52/($BE$8/7)),""))</f>
        <v>40</v>
      </c>
      <c r="BE52" s="187"/>
      <c r="BF52" s="183"/>
      <c r="BG52" s="184"/>
      <c r="BH52" s="184"/>
      <c r="BI52" s="184"/>
      <c r="BJ52" s="185"/>
    </row>
    <row r="53" spans="2:62" ht="20.25" customHeight="1" x14ac:dyDescent="0.45">
      <c r="B53" s="162">
        <f>B51+1</f>
        <v>20</v>
      </c>
      <c r="C53" s="206" t="s">
        <v>214</v>
      </c>
      <c r="D53" s="199"/>
      <c r="E53" s="132"/>
      <c r="F53" s="133"/>
      <c r="G53" s="132"/>
      <c r="H53" s="133"/>
      <c r="I53" s="193" t="s">
        <v>99</v>
      </c>
      <c r="J53" s="194"/>
      <c r="K53" s="197" t="s">
        <v>19</v>
      </c>
      <c r="L53" s="198"/>
      <c r="M53" s="198"/>
      <c r="N53" s="199"/>
      <c r="O53" s="177" t="s">
        <v>140</v>
      </c>
      <c r="P53" s="178"/>
      <c r="Q53" s="178"/>
      <c r="R53" s="178"/>
      <c r="S53" s="179"/>
      <c r="T53" s="95" t="s">
        <v>18</v>
      </c>
      <c r="U53" s="96"/>
      <c r="V53" s="97"/>
      <c r="W53" s="85"/>
      <c r="X53" s="86"/>
      <c r="Y53" s="86" t="s">
        <v>40</v>
      </c>
      <c r="Z53" s="86" t="s">
        <v>40</v>
      </c>
      <c r="AA53" s="86" t="s">
        <v>226</v>
      </c>
      <c r="AB53" s="86" t="s">
        <v>40</v>
      </c>
      <c r="AC53" s="87"/>
      <c r="AD53" s="85"/>
      <c r="AE53" s="86"/>
      <c r="AF53" s="86" t="s">
        <v>40</v>
      </c>
      <c r="AG53" s="86" t="s">
        <v>40</v>
      </c>
      <c r="AH53" s="86" t="s">
        <v>40</v>
      </c>
      <c r="AI53" s="86" t="s">
        <v>226</v>
      </c>
      <c r="AJ53" s="87"/>
      <c r="AK53" s="85"/>
      <c r="AL53" s="86"/>
      <c r="AM53" s="86" t="s">
        <v>40</v>
      </c>
      <c r="AN53" s="86" t="s">
        <v>40</v>
      </c>
      <c r="AO53" s="86" t="s">
        <v>40</v>
      </c>
      <c r="AP53" s="86" t="s">
        <v>40</v>
      </c>
      <c r="AQ53" s="87"/>
      <c r="AR53" s="85"/>
      <c r="AS53" s="86"/>
      <c r="AT53" s="86" t="s">
        <v>226</v>
      </c>
      <c r="AU53" s="86" t="s">
        <v>40</v>
      </c>
      <c r="AV53" s="86" t="s">
        <v>40</v>
      </c>
      <c r="AW53" s="86" t="s">
        <v>40</v>
      </c>
      <c r="AX53" s="87"/>
      <c r="AY53" s="85"/>
      <c r="AZ53" s="86"/>
      <c r="BA53" s="88"/>
      <c r="BB53" s="189"/>
      <c r="BC53" s="190"/>
      <c r="BD53" s="191"/>
      <c r="BE53" s="192"/>
      <c r="BF53" s="180"/>
      <c r="BG53" s="181"/>
      <c r="BH53" s="181"/>
      <c r="BI53" s="181"/>
      <c r="BJ53" s="182"/>
    </row>
    <row r="54" spans="2:62" ht="20.25" customHeight="1" x14ac:dyDescent="0.45">
      <c r="B54" s="163"/>
      <c r="C54" s="207"/>
      <c r="D54" s="202"/>
      <c r="E54" s="130"/>
      <c r="F54" s="131" t="str">
        <f>C53</f>
        <v>訪問介護員</v>
      </c>
      <c r="G54" s="130"/>
      <c r="H54" s="131" t="str">
        <f>I53</f>
        <v>C</v>
      </c>
      <c r="I54" s="195"/>
      <c r="J54" s="196"/>
      <c r="K54" s="200"/>
      <c r="L54" s="201"/>
      <c r="M54" s="201"/>
      <c r="N54" s="202"/>
      <c r="O54" s="177"/>
      <c r="P54" s="178"/>
      <c r="Q54" s="178"/>
      <c r="R54" s="178"/>
      <c r="S54" s="179"/>
      <c r="T54" s="148" t="s">
        <v>181</v>
      </c>
      <c r="U54" s="99"/>
      <c r="V54" s="149"/>
      <c r="W54" s="135" t="str">
        <f>IF(W53="","",VLOOKUP(W53,'【記載例】シフト記号表（勤務時間帯）'!$C$6:$L$47,10,FALSE))</f>
        <v/>
      </c>
      <c r="X54" s="136" t="str">
        <f>IF(X53="","",VLOOKUP(X53,'【記載例】シフト記号表（勤務時間帯）'!$C$6:$L$47,10,FALSE))</f>
        <v/>
      </c>
      <c r="Y54" s="136">
        <f>IF(Y53="","",VLOOKUP(Y53,'【記載例】シフト記号表（勤務時間帯）'!$C$6:$L$47,10,FALSE))</f>
        <v>8.0000000000000018</v>
      </c>
      <c r="Z54" s="136">
        <f>IF(Z53="","",VLOOKUP(Z53,'【記載例】シフト記号表（勤務時間帯）'!$C$6:$L$47,10,FALSE))</f>
        <v>8.0000000000000018</v>
      </c>
      <c r="AA54" s="136">
        <f>IF(AA53="","",VLOOKUP(AA53,'【記載例】シフト記号表（勤務時間帯）'!$C$6:$L$47,10,FALSE))</f>
        <v>8.0000000000000018</v>
      </c>
      <c r="AB54" s="136">
        <f>IF(AB53="","",VLOOKUP(AB53,'【記載例】シフト記号表（勤務時間帯）'!$C$6:$L$47,10,FALSE))</f>
        <v>8.0000000000000018</v>
      </c>
      <c r="AC54" s="137" t="str">
        <f>IF(AC53="","",VLOOKUP(AC53,'【記載例】シフト記号表（勤務時間帯）'!$C$6:$L$47,10,FALSE))</f>
        <v/>
      </c>
      <c r="AD54" s="135" t="str">
        <f>IF(AD53="","",VLOOKUP(AD53,'【記載例】シフト記号表（勤務時間帯）'!$C$6:$L$47,10,FALSE))</f>
        <v/>
      </c>
      <c r="AE54" s="136" t="str">
        <f>IF(AE53="","",VLOOKUP(AE53,'【記載例】シフト記号表（勤務時間帯）'!$C$6:$L$47,10,FALSE))</f>
        <v/>
      </c>
      <c r="AF54" s="136">
        <f>IF(AF53="","",VLOOKUP(AF53,'【記載例】シフト記号表（勤務時間帯）'!$C$6:$L$47,10,FALSE))</f>
        <v>8.0000000000000018</v>
      </c>
      <c r="AG54" s="136">
        <f>IF(AG53="","",VLOOKUP(AG53,'【記載例】シフト記号表（勤務時間帯）'!$C$6:$L$47,10,FALSE))</f>
        <v>8.0000000000000018</v>
      </c>
      <c r="AH54" s="136">
        <f>IF(AH53="","",VLOOKUP(AH53,'【記載例】シフト記号表（勤務時間帯）'!$C$6:$L$47,10,FALSE))</f>
        <v>8.0000000000000018</v>
      </c>
      <c r="AI54" s="136">
        <f>IF(AI53="","",VLOOKUP(AI53,'【記載例】シフト記号表（勤務時間帯）'!$C$6:$L$47,10,FALSE))</f>
        <v>8.0000000000000018</v>
      </c>
      <c r="AJ54" s="137" t="str">
        <f>IF(AJ53="","",VLOOKUP(AJ53,'【記載例】シフト記号表（勤務時間帯）'!$C$6:$L$47,10,FALSE))</f>
        <v/>
      </c>
      <c r="AK54" s="135" t="str">
        <f>IF(AK53="","",VLOOKUP(AK53,'【記載例】シフト記号表（勤務時間帯）'!$C$6:$L$47,10,FALSE))</f>
        <v/>
      </c>
      <c r="AL54" s="136" t="str">
        <f>IF(AL53="","",VLOOKUP(AL53,'【記載例】シフト記号表（勤務時間帯）'!$C$6:$L$47,10,FALSE))</f>
        <v/>
      </c>
      <c r="AM54" s="136">
        <f>IF(AM53="","",VLOOKUP(AM53,'【記載例】シフト記号表（勤務時間帯）'!$C$6:$L$47,10,FALSE))</f>
        <v>8.0000000000000018</v>
      </c>
      <c r="AN54" s="136">
        <f>IF(AN53="","",VLOOKUP(AN53,'【記載例】シフト記号表（勤務時間帯）'!$C$6:$L$47,10,FALSE))</f>
        <v>8.0000000000000018</v>
      </c>
      <c r="AO54" s="136">
        <f>IF(AO53="","",VLOOKUP(AO53,'【記載例】シフト記号表（勤務時間帯）'!$C$6:$L$47,10,FALSE))</f>
        <v>8.0000000000000018</v>
      </c>
      <c r="AP54" s="136">
        <f>IF(AP53="","",VLOOKUP(AP53,'【記載例】シフト記号表（勤務時間帯）'!$C$6:$L$47,10,FALSE))</f>
        <v>8.0000000000000018</v>
      </c>
      <c r="AQ54" s="137" t="str">
        <f>IF(AQ53="","",VLOOKUP(AQ53,'【記載例】シフト記号表（勤務時間帯）'!$C$6:$L$47,10,FALSE))</f>
        <v/>
      </c>
      <c r="AR54" s="135" t="str">
        <f>IF(AR53="","",VLOOKUP(AR53,'【記載例】シフト記号表（勤務時間帯）'!$C$6:$L$47,10,FALSE))</f>
        <v/>
      </c>
      <c r="AS54" s="136" t="str">
        <f>IF(AS53="","",VLOOKUP(AS53,'【記載例】シフト記号表（勤務時間帯）'!$C$6:$L$47,10,FALSE))</f>
        <v/>
      </c>
      <c r="AT54" s="136">
        <f>IF(AT53="","",VLOOKUP(AT53,'【記載例】シフト記号表（勤務時間帯）'!$C$6:$L$47,10,FALSE))</f>
        <v>8.0000000000000018</v>
      </c>
      <c r="AU54" s="136">
        <f>IF(AU53="","",VLOOKUP(AU53,'【記載例】シフト記号表（勤務時間帯）'!$C$6:$L$47,10,FALSE))</f>
        <v>8.0000000000000018</v>
      </c>
      <c r="AV54" s="136">
        <f>IF(AV53="","",VLOOKUP(AV53,'【記載例】シフト記号表（勤務時間帯）'!$C$6:$L$47,10,FALSE))</f>
        <v>8.0000000000000018</v>
      </c>
      <c r="AW54" s="136">
        <f>IF(AW53="","",VLOOKUP(AW53,'【記載例】シフト記号表（勤務時間帯）'!$C$6:$L$47,10,FALSE))</f>
        <v>8.0000000000000018</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186">
        <f>IF($BE$3="４週",SUM(W54:AX54),IF($BE$3="暦月",SUM(W54:BA54),""))</f>
        <v>128.00000000000003</v>
      </c>
      <c r="BC54" s="187"/>
      <c r="BD54" s="188">
        <f>IF($BE$3="４週",BB54/4,IF($BE$3="暦月",(BB54/($BE$8/7)),""))</f>
        <v>32.000000000000007</v>
      </c>
      <c r="BE54" s="187"/>
      <c r="BF54" s="183"/>
      <c r="BG54" s="184"/>
      <c r="BH54" s="184"/>
      <c r="BI54" s="184"/>
      <c r="BJ54" s="185"/>
    </row>
    <row r="55" spans="2:62" ht="20.25" customHeight="1" x14ac:dyDescent="0.45">
      <c r="B55" s="162">
        <f>B53+1</f>
        <v>21</v>
      </c>
      <c r="C55" s="206" t="s">
        <v>217</v>
      </c>
      <c r="D55" s="199"/>
      <c r="E55" s="130"/>
      <c r="F55" s="131"/>
      <c r="G55" s="130"/>
      <c r="H55" s="131"/>
      <c r="I55" s="193" t="s">
        <v>88</v>
      </c>
      <c r="J55" s="194"/>
      <c r="K55" s="197" t="s">
        <v>102</v>
      </c>
      <c r="L55" s="198"/>
      <c r="M55" s="198"/>
      <c r="N55" s="199"/>
      <c r="O55" s="177" t="s">
        <v>141</v>
      </c>
      <c r="P55" s="178"/>
      <c r="Q55" s="178"/>
      <c r="R55" s="178"/>
      <c r="S55" s="179"/>
      <c r="T55" s="147" t="s">
        <v>18</v>
      </c>
      <c r="V55" s="98"/>
      <c r="W55" s="85" t="s">
        <v>39</v>
      </c>
      <c r="X55" s="86" t="s">
        <v>225</v>
      </c>
      <c r="Y55" s="86"/>
      <c r="Z55" s="86"/>
      <c r="AA55" s="86" t="s">
        <v>225</v>
      </c>
      <c r="AB55" s="86" t="s">
        <v>39</v>
      </c>
      <c r="AC55" s="87" t="s">
        <v>225</v>
      </c>
      <c r="AD55" s="85" t="s">
        <v>39</v>
      </c>
      <c r="AE55" s="86" t="s">
        <v>225</v>
      </c>
      <c r="AF55" s="86"/>
      <c r="AG55" s="86"/>
      <c r="AH55" s="86" t="s">
        <v>225</v>
      </c>
      <c r="AI55" s="86" t="s">
        <v>39</v>
      </c>
      <c r="AJ55" s="87" t="s">
        <v>225</v>
      </c>
      <c r="AK55" s="85" t="s">
        <v>39</v>
      </c>
      <c r="AL55" s="86" t="s">
        <v>225</v>
      </c>
      <c r="AM55" s="86"/>
      <c r="AN55" s="86"/>
      <c r="AO55" s="86" t="s">
        <v>225</v>
      </c>
      <c r="AP55" s="86" t="s">
        <v>39</v>
      </c>
      <c r="AQ55" s="87" t="s">
        <v>225</v>
      </c>
      <c r="AR55" s="85" t="s">
        <v>39</v>
      </c>
      <c r="AS55" s="86" t="s">
        <v>225</v>
      </c>
      <c r="AT55" s="86"/>
      <c r="AU55" s="86"/>
      <c r="AV55" s="86" t="s">
        <v>225</v>
      </c>
      <c r="AW55" s="86" t="s">
        <v>39</v>
      </c>
      <c r="AX55" s="87" t="s">
        <v>225</v>
      </c>
      <c r="AY55" s="85"/>
      <c r="AZ55" s="86"/>
      <c r="BA55" s="88"/>
      <c r="BB55" s="189"/>
      <c r="BC55" s="190"/>
      <c r="BD55" s="191"/>
      <c r="BE55" s="192"/>
      <c r="BF55" s="180"/>
      <c r="BG55" s="181"/>
      <c r="BH55" s="181"/>
      <c r="BI55" s="181"/>
      <c r="BJ55" s="182"/>
    </row>
    <row r="56" spans="2:62" ht="20.25" customHeight="1" x14ac:dyDescent="0.45">
      <c r="B56" s="163"/>
      <c r="C56" s="207"/>
      <c r="D56" s="202"/>
      <c r="E56" s="130"/>
      <c r="F56" s="131" t="str">
        <f>C55</f>
        <v>看護職員</v>
      </c>
      <c r="G56" s="130"/>
      <c r="H56" s="131" t="str">
        <f>I55</f>
        <v>A</v>
      </c>
      <c r="I56" s="195"/>
      <c r="J56" s="196"/>
      <c r="K56" s="200"/>
      <c r="L56" s="201"/>
      <c r="M56" s="201"/>
      <c r="N56" s="202"/>
      <c r="O56" s="177"/>
      <c r="P56" s="178"/>
      <c r="Q56" s="178"/>
      <c r="R56" s="178"/>
      <c r="S56" s="179"/>
      <c r="T56" s="148" t="s">
        <v>181</v>
      </c>
      <c r="U56" s="99"/>
      <c r="V56" s="149"/>
      <c r="W56" s="135">
        <f>IF(W55="","",VLOOKUP(W55,'【記載例】シフト記号表（勤務時間帯）'!$C$6:$L$47,10,FALSE))</f>
        <v>8</v>
      </c>
      <c r="X56" s="136">
        <f>IF(X55="","",VLOOKUP(X55,'【記載例】シフト記号表（勤務時間帯）'!$C$6:$L$47,10,FALSE))</f>
        <v>8</v>
      </c>
      <c r="Y56" s="136" t="str">
        <f>IF(Y55="","",VLOOKUP(Y55,'【記載例】シフト記号表（勤務時間帯）'!$C$6:$L$47,10,FALSE))</f>
        <v/>
      </c>
      <c r="Z56" s="136" t="str">
        <f>IF(Z55="","",VLOOKUP(Z55,'【記載例】シフト記号表（勤務時間帯）'!$C$6:$L$47,10,FALSE))</f>
        <v/>
      </c>
      <c r="AA56" s="136">
        <f>IF(AA55="","",VLOOKUP(AA55,'【記載例】シフト記号表（勤務時間帯）'!$C$6:$L$47,10,FALSE))</f>
        <v>8</v>
      </c>
      <c r="AB56" s="136">
        <f>IF(AB55="","",VLOOKUP(AB55,'【記載例】シフト記号表（勤務時間帯）'!$C$6:$L$47,10,FALSE))</f>
        <v>8</v>
      </c>
      <c r="AC56" s="137">
        <f>IF(AC55="","",VLOOKUP(AC55,'【記載例】シフト記号表（勤務時間帯）'!$C$6:$L$47,10,FALSE))</f>
        <v>8</v>
      </c>
      <c r="AD56" s="135">
        <f>IF(AD55="","",VLOOKUP(AD55,'【記載例】シフト記号表（勤務時間帯）'!$C$6:$L$47,10,FALSE))</f>
        <v>8</v>
      </c>
      <c r="AE56" s="136">
        <f>IF(AE55="","",VLOOKUP(AE55,'【記載例】シフト記号表（勤務時間帯）'!$C$6:$L$47,10,FALSE))</f>
        <v>8</v>
      </c>
      <c r="AF56" s="136" t="str">
        <f>IF(AF55="","",VLOOKUP(AF55,'【記載例】シフト記号表（勤務時間帯）'!$C$6:$L$47,10,FALSE))</f>
        <v/>
      </c>
      <c r="AG56" s="136" t="str">
        <f>IF(AG55="","",VLOOKUP(AG55,'【記載例】シフト記号表（勤務時間帯）'!$C$6:$L$47,10,FALSE))</f>
        <v/>
      </c>
      <c r="AH56" s="136">
        <f>IF(AH55="","",VLOOKUP(AH55,'【記載例】シフト記号表（勤務時間帯）'!$C$6:$L$47,10,FALSE))</f>
        <v>8</v>
      </c>
      <c r="AI56" s="136">
        <f>IF(AI55="","",VLOOKUP(AI55,'【記載例】シフト記号表（勤務時間帯）'!$C$6:$L$47,10,FALSE))</f>
        <v>8</v>
      </c>
      <c r="AJ56" s="137">
        <f>IF(AJ55="","",VLOOKUP(AJ55,'【記載例】シフト記号表（勤務時間帯）'!$C$6:$L$47,10,FALSE))</f>
        <v>8</v>
      </c>
      <c r="AK56" s="135">
        <f>IF(AK55="","",VLOOKUP(AK55,'【記載例】シフト記号表（勤務時間帯）'!$C$6:$L$47,10,FALSE))</f>
        <v>8</v>
      </c>
      <c r="AL56" s="136">
        <f>IF(AL55="","",VLOOKUP(AL55,'【記載例】シフト記号表（勤務時間帯）'!$C$6:$L$47,10,FALSE))</f>
        <v>8</v>
      </c>
      <c r="AM56" s="136" t="str">
        <f>IF(AM55="","",VLOOKUP(AM55,'【記載例】シフト記号表（勤務時間帯）'!$C$6:$L$47,10,FALSE))</f>
        <v/>
      </c>
      <c r="AN56" s="136" t="str">
        <f>IF(AN55="","",VLOOKUP(AN55,'【記載例】シフト記号表（勤務時間帯）'!$C$6:$L$47,10,FALSE))</f>
        <v/>
      </c>
      <c r="AO56" s="136">
        <f>IF(AO55="","",VLOOKUP(AO55,'【記載例】シフト記号表（勤務時間帯）'!$C$6:$L$47,10,FALSE))</f>
        <v>8</v>
      </c>
      <c r="AP56" s="136">
        <f>IF(AP55="","",VLOOKUP(AP55,'【記載例】シフト記号表（勤務時間帯）'!$C$6:$L$47,10,FALSE))</f>
        <v>8</v>
      </c>
      <c r="AQ56" s="137">
        <f>IF(AQ55="","",VLOOKUP(AQ55,'【記載例】シフト記号表（勤務時間帯）'!$C$6:$L$47,10,FALSE))</f>
        <v>8</v>
      </c>
      <c r="AR56" s="135">
        <f>IF(AR55="","",VLOOKUP(AR55,'【記載例】シフト記号表（勤務時間帯）'!$C$6:$L$47,10,FALSE))</f>
        <v>8</v>
      </c>
      <c r="AS56" s="136">
        <f>IF(AS55="","",VLOOKUP(AS55,'【記載例】シフト記号表（勤務時間帯）'!$C$6:$L$47,10,FALSE))</f>
        <v>8</v>
      </c>
      <c r="AT56" s="136" t="str">
        <f>IF(AT55="","",VLOOKUP(AT55,'【記載例】シフト記号表（勤務時間帯）'!$C$6:$L$47,10,FALSE))</f>
        <v/>
      </c>
      <c r="AU56" s="136" t="str">
        <f>IF(AU55="","",VLOOKUP(AU55,'【記載例】シフト記号表（勤務時間帯）'!$C$6:$L$47,10,FALSE))</f>
        <v/>
      </c>
      <c r="AV56" s="136">
        <f>IF(AV55="","",VLOOKUP(AV55,'【記載例】シフト記号表（勤務時間帯）'!$C$6:$L$47,10,FALSE))</f>
        <v>8</v>
      </c>
      <c r="AW56" s="136">
        <f>IF(AW55="","",VLOOKUP(AW55,'【記載例】シフト記号表（勤務時間帯）'!$C$6:$L$47,10,FALSE))</f>
        <v>8</v>
      </c>
      <c r="AX56" s="137">
        <f>IF(AX55="","",VLOOKUP(AX55,'【記載例】シフト記号表（勤務時間帯）'!$C$6:$L$47,10,FALSE))</f>
        <v>8</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186">
        <f>IF($BE$3="４週",SUM(W56:AX56),IF($BE$3="暦月",SUM(W56:BA56),""))</f>
        <v>160</v>
      </c>
      <c r="BC56" s="187"/>
      <c r="BD56" s="188">
        <f>IF($BE$3="４週",BB56/4,IF($BE$3="暦月",(BB56/($BE$8/7)),""))</f>
        <v>40</v>
      </c>
      <c r="BE56" s="187"/>
      <c r="BF56" s="183"/>
      <c r="BG56" s="184"/>
      <c r="BH56" s="184"/>
      <c r="BI56" s="184"/>
      <c r="BJ56" s="185"/>
    </row>
    <row r="57" spans="2:62" ht="20.25" customHeight="1" x14ac:dyDescent="0.45">
      <c r="B57" s="162">
        <f>B55+1</f>
        <v>22</v>
      </c>
      <c r="C57" s="206" t="s">
        <v>217</v>
      </c>
      <c r="D57" s="199"/>
      <c r="E57" s="130"/>
      <c r="F57" s="131"/>
      <c r="G57" s="130"/>
      <c r="H57" s="131"/>
      <c r="I57" s="193" t="s">
        <v>88</v>
      </c>
      <c r="J57" s="194"/>
      <c r="K57" s="197" t="s">
        <v>203</v>
      </c>
      <c r="L57" s="198"/>
      <c r="M57" s="198"/>
      <c r="N57" s="199"/>
      <c r="O57" s="177" t="s">
        <v>142</v>
      </c>
      <c r="P57" s="178"/>
      <c r="Q57" s="178"/>
      <c r="R57" s="178"/>
      <c r="S57" s="179"/>
      <c r="T57" s="147" t="s">
        <v>18</v>
      </c>
      <c r="V57" s="98"/>
      <c r="W57" s="85" t="s">
        <v>40</v>
      </c>
      <c r="X57" s="86" t="s">
        <v>40</v>
      </c>
      <c r="Y57" s="86"/>
      <c r="Z57" s="86"/>
      <c r="AA57" s="86" t="s">
        <v>226</v>
      </c>
      <c r="AB57" s="86" t="s">
        <v>40</v>
      </c>
      <c r="AC57" s="87" t="s">
        <v>40</v>
      </c>
      <c r="AD57" s="85" t="s">
        <v>40</v>
      </c>
      <c r="AE57" s="86" t="s">
        <v>40</v>
      </c>
      <c r="AF57" s="86"/>
      <c r="AG57" s="86"/>
      <c r="AH57" s="86" t="s">
        <v>226</v>
      </c>
      <c r="AI57" s="86" t="s">
        <v>40</v>
      </c>
      <c r="AJ57" s="87" t="s">
        <v>40</v>
      </c>
      <c r="AK57" s="85" t="s">
        <v>40</v>
      </c>
      <c r="AL57" s="86" t="s">
        <v>40</v>
      </c>
      <c r="AM57" s="86"/>
      <c r="AN57" s="86"/>
      <c r="AO57" s="86" t="s">
        <v>226</v>
      </c>
      <c r="AP57" s="86" t="s">
        <v>40</v>
      </c>
      <c r="AQ57" s="87" t="s">
        <v>40</v>
      </c>
      <c r="AR57" s="85" t="s">
        <v>40</v>
      </c>
      <c r="AS57" s="86" t="s">
        <v>40</v>
      </c>
      <c r="AT57" s="86"/>
      <c r="AU57" s="86"/>
      <c r="AV57" s="86" t="s">
        <v>226</v>
      </c>
      <c r="AW57" s="86" t="s">
        <v>40</v>
      </c>
      <c r="AX57" s="87" t="s">
        <v>40</v>
      </c>
      <c r="AY57" s="85"/>
      <c r="AZ57" s="86"/>
      <c r="BA57" s="88"/>
      <c r="BB57" s="189"/>
      <c r="BC57" s="190"/>
      <c r="BD57" s="191"/>
      <c r="BE57" s="192"/>
      <c r="BF57" s="180"/>
      <c r="BG57" s="181"/>
      <c r="BH57" s="181"/>
      <c r="BI57" s="181"/>
      <c r="BJ57" s="182"/>
    </row>
    <row r="58" spans="2:62" ht="20.25" customHeight="1" x14ac:dyDescent="0.45">
      <c r="B58" s="163"/>
      <c r="C58" s="207"/>
      <c r="D58" s="202"/>
      <c r="E58" s="130"/>
      <c r="F58" s="131" t="str">
        <f>C57</f>
        <v>看護職員</v>
      </c>
      <c r="G58" s="130"/>
      <c r="H58" s="131" t="str">
        <f>I57</f>
        <v>A</v>
      </c>
      <c r="I58" s="195"/>
      <c r="J58" s="196"/>
      <c r="K58" s="200"/>
      <c r="L58" s="201"/>
      <c r="M58" s="201"/>
      <c r="N58" s="202"/>
      <c r="O58" s="177"/>
      <c r="P58" s="178"/>
      <c r="Q58" s="178"/>
      <c r="R58" s="178"/>
      <c r="S58" s="179"/>
      <c r="T58" s="148" t="s">
        <v>181</v>
      </c>
      <c r="U58" s="99"/>
      <c r="V58" s="149"/>
      <c r="W58" s="135">
        <f>IF(W57="","",VLOOKUP(W57,'【記載例】シフト記号表（勤務時間帯）'!$C$6:$L$47,10,FALSE))</f>
        <v>8.0000000000000018</v>
      </c>
      <c r="X58" s="136">
        <f>IF(X57="","",VLOOKUP(X57,'【記載例】シフト記号表（勤務時間帯）'!$C$6:$L$47,10,FALSE))</f>
        <v>8.0000000000000018</v>
      </c>
      <c r="Y58" s="136" t="str">
        <f>IF(Y57="","",VLOOKUP(Y57,'【記載例】シフト記号表（勤務時間帯）'!$C$6:$L$47,10,FALSE))</f>
        <v/>
      </c>
      <c r="Z58" s="136" t="str">
        <f>IF(Z57="","",VLOOKUP(Z57,'【記載例】シフト記号表（勤務時間帯）'!$C$6:$L$47,10,FALSE))</f>
        <v/>
      </c>
      <c r="AA58" s="136">
        <f>IF(AA57="","",VLOOKUP(AA57,'【記載例】シフト記号表（勤務時間帯）'!$C$6:$L$47,10,FALSE))</f>
        <v>8.0000000000000018</v>
      </c>
      <c r="AB58" s="136">
        <f>IF(AB57="","",VLOOKUP(AB57,'【記載例】シフト記号表（勤務時間帯）'!$C$6:$L$47,10,FALSE))</f>
        <v>8.0000000000000018</v>
      </c>
      <c r="AC58" s="137">
        <f>IF(AC57="","",VLOOKUP(AC57,'【記載例】シフト記号表（勤務時間帯）'!$C$6:$L$47,10,FALSE))</f>
        <v>8.0000000000000018</v>
      </c>
      <c r="AD58" s="135">
        <f>IF(AD57="","",VLOOKUP(AD57,'【記載例】シフト記号表（勤務時間帯）'!$C$6:$L$47,10,FALSE))</f>
        <v>8.0000000000000018</v>
      </c>
      <c r="AE58" s="136">
        <f>IF(AE57="","",VLOOKUP(AE57,'【記載例】シフト記号表（勤務時間帯）'!$C$6:$L$47,10,FALSE))</f>
        <v>8.0000000000000018</v>
      </c>
      <c r="AF58" s="136" t="str">
        <f>IF(AF57="","",VLOOKUP(AF57,'【記載例】シフト記号表（勤務時間帯）'!$C$6:$L$47,10,FALSE))</f>
        <v/>
      </c>
      <c r="AG58" s="136" t="str">
        <f>IF(AG57="","",VLOOKUP(AG57,'【記載例】シフト記号表（勤務時間帯）'!$C$6:$L$47,10,FALSE))</f>
        <v/>
      </c>
      <c r="AH58" s="136">
        <f>IF(AH57="","",VLOOKUP(AH57,'【記載例】シフト記号表（勤務時間帯）'!$C$6:$L$47,10,FALSE))</f>
        <v>8.0000000000000018</v>
      </c>
      <c r="AI58" s="136">
        <f>IF(AI57="","",VLOOKUP(AI57,'【記載例】シフト記号表（勤務時間帯）'!$C$6:$L$47,10,FALSE))</f>
        <v>8.0000000000000018</v>
      </c>
      <c r="AJ58" s="137">
        <f>IF(AJ57="","",VLOOKUP(AJ57,'【記載例】シフト記号表（勤務時間帯）'!$C$6:$L$47,10,FALSE))</f>
        <v>8.0000000000000018</v>
      </c>
      <c r="AK58" s="135">
        <f>IF(AK57="","",VLOOKUP(AK57,'【記載例】シフト記号表（勤務時間帯）'!$C$6:$L$47,10,FALSE))</f>
        <v>8.0000000000000018</v>
      </c>
      <c r="AL58" s="136">
        <f>IF(AL57="","",VLOOKUP(AL57,'【記載例】シフト記号表（勤務時間帯）'!$C$6:$L$47,10,FALSE))</f>
        <v>8.0000000000000018</v>
      </c>
      <c r="AM58" s="136" t="str">
        <f>IF(AM57="","",VLOOKUP(AM57,'【記載例】シフト記号表（勤務時間帯）'!$C$6:$L$47,10,FALSE))</f>
        <v/>
      </c>
      <c r="AN58" s="136" t="str">
        <f>IF(AN57="","",VLOOKUP(AN57,'【記載例】シフト記号表（勤務時間帯）'!$C$6:$L$47,10,FALSE))</f>
        <v/>
      </c>
      <c r="AO58" s="136">
        <f>IF(AO57="","",VLOOKUP(AO57,'【記載例】シフト記号表（勤務時間帯）'!$C$6:$L$47,10,FALSE))</f>
        <v>8.0000000000000018</v>
      </c>
      <c r="AP58" s="136">
        <f>IF(AP57="","",VLOOKUP(AP57,'【記載例】シフト記号表（勤務時間帯）'!$C$6:$L$47,10,FALSE))</f>
        <v>8.0000000000000018</v>
      </c>
      <c r="AQ58" s="137">
        <f>IF(AQ57="","",VLOOKUP(AQ57,'【記載例】シフト記号表（勤務時間帯）'!$C$6:$L$47,10,FALSE))</f>
        <v>8.0000000000000018</v>
      </c>
      <c r="AR58" s="135">
        <f>IF(AR57="","",VLOOKUP(AR57,'【記載例】シフト記号表（勤務時間帯）'!$C$6:$L$47,10,FALSE))</f>
        <v>8.0000000000000018</v>
      </c>
      <c r="AS58" s="136">
        <f>IF(AS57="","",VLOOKUP(AS57,'【記載例】シフト記号表（勤務時間帯）'!$C$6:$L$47,10,FALSE))</f>
        <v>8.0000000000000018</v>
      </c>
      <c r="AT58" s="136" t="str">
        <f>IF(AT57="","",VLOOKUP(AT57,'【記載例】シフト記号表（勤務時間帯）'!$C$6:$L$47,10,FALSE))</f>
        <v/>
      </c>
      <c r="AU58" s="136" t="str">
        <f>IF(AU57="","",VLOOKUP(AU57,'【記載例】シフト記号表（勤務時間帯）'!$C$6:$L$47,10,FALSE))</f>
        <v/>
      </c>
      <c r="AV58" s="136">
        <f>IF(AV57="","",VLOOKUP(AV57,'【記載例】シフト記号表（勤務時間帯）'!$C$6:$L$47,10,FALSE))</f>
        <v>8.0000000000000018</v>
      </c>
      <c r="AW58" s="136">
        <f>IF(AW57="","",VLOOKUP(AW57,'【記載例】シフト記号表（勤務時間帯）'!$C$6:$L$47,10,FALSE))</f>
        <v>8.0000000000000018</v>
      </c>
      <c r="AX58" s="137">
        <f>IF(AX57="","",VLOOKUP(AX57,'【記載例】シフト記号表（勤務時間帯）'!$C$6:$L$47,10,FALSE))</f>
        <v>8.0000000000000018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186">
        <f>IF($BE$3="４週",SUM(W58:AX58),IF($BE$3="暦月",SUM(W58:BA58),""))</f>
        <v>160.00000000000003</v>
      </c>
      <c r="BC58" s="187"/>
      <c r="BD58" s="188">
        <f>IF($BE$3="４週",BB58/4,IF($BE$3="暦月",(BB58/($BE$8/7)),""))</f>
        <v>40.000000000000007</v>
      </c>
      <c r="BE58" s="187"/>
      <c r="BF58" s="183"/>
      <c r="BG58" s="184"/>
      <c r="BH58" s="184"/>
      <c r="BI58" s="184"/>
      <c r="BJ58" s="185"/>
    </row>
    <row r="59" spans="2:62" ht="20.25" customHeight="1" x14ac:dyDescent="0.45">
      <c r="B59" s="162">
        <f>B57+1</f>
        <v>23</v>
      </c>
      <c r="C59" s="206" t="s">
        <v>217</v>
      </c>
      <c r="D59" s="199"/>
      <c r="E59" s="130"/>
      <c r="F59" s="131"/>
      <c r="G59" s="130"/>
      <c r="H59" s="131"/>
      <c r="I59" s="193" t="s">
        <v>88</v>
      </c>
      <c r="J59" s="194"/>
      <c r="K59" s="197" t="s">
        <v>204</v>
      </c>
      <c r="L59" s="198"/>
      <c r="M59" s="198"/>
      <c r="N59" s="199"/>
      <c r="O59" s="177" t="s">
        <v>143</v>
      </c>
      <c r="P59" s="178"/>
      <c r="Q59" s="178"/>
      <c r="R59" s="178"/>
      <c r="S59" s="179"/>
      <c r="T59" s="147" t="s">
        <v>18</v>
      </c>
      <c r="V59" s="98"/>
      <c r="W59" s="85" t="s">
        <v>41</v>
      </c>
      <c r="X59" s="86" t="s">
        <v>41</v>
      </c>
      <c r="Y59" s="86"/>
      <c r="Z59" s="86"/>
      <c r="AA59" s="86" t="s">
        <v>227</v>
      </c>
      <c r="AB59" s="86" t="s">
        <v>41</v>
      </c>
      <c r="AC59" s="87" t="s">
        <v>41</v>
      </c>
      <c r="AD59" s="85" t="s">
        <v>41</v>
      </c>
      <c r="AE59" s="86" t="s">
        <v>41</v>
      </c>
      <c r="AF59" s="86"/>
      <c r="AG59" s="86"/>
      <c r="AH59" s="86" t="s">
        <v>227</v>
      </c>
      <c r="AI59" s="86" t="s">
        <v>41</v>
      </c>
      <c r="AJ59" s="87" t="s">
        <v>41</v>
      </c>
      <c r="AK59" s="85" t="s">
        <v>41</v>
      </c>
      <c r="AL59" s="86" t="s">
        <v>41</v>
      </c>
      <c r="AM59" s="86"/>
      <c r="AN59" s="86"/>
      <c r="AO59" s="86" t="s">
        <v>227</v>
      </c>
      <c r="AP59" s="86" t="s">
        <v>41</v>
      </c>
      <c r="AQ59" s="87" t="s">
        <v>41</v>
      </c>
      <c r="AR59" s="85" t="s">
        <v>41</v>
      </c>
      <c r="AS59" s="86" t="s">
        <v>41</v>
      </c>
      <c r="AT59" s="86"/>
      <c r="AU59" s="86"/>
      <c r="AV59" s="86" t="s">
        <v>227</v>
      </c>
      <c r="AW59" s="86" t="s">
        <v>41</v>
      </c>
      <c r="AX59" s="87" t="s">
        <v>41</v>
      </c>
      <c r="AY59" s="85"/>
      <c r="AZ59" s="86"/>
      <c r="BA59" s="88"/>
      <c r="BB59" s="189"/>
      <c r="BC59" s="190"/>
      <c r="BD59" s="191"/>
      <c r="BE59" s="192"/>
      <c r="BF59" s="180"/>
      <c r="BG59" s="181"/>
      <c r="BH59" s="181"/>
      <c r="BI59" s="181"/>
      <c r="BJ59" s="182"/>
    </row>
    <row r="60" spans="2:62" ht="20.25" customHeight="1" x14ac:dyDescent="0.45">
      <c r="B60" s="163"/>
      <c r="C60" s="207"/>
      <c r="D60" s="202"/>
      <c r="E60" s="130"/>
      <c r="F60" s="131" t="str">
        <f>C59</f>
        <v>看護職員</v>
      </c>
      <c r="G60" s="130"/>
      <c r="H60" s="131" t="str">
        <f>I59</f>
        <v>A</v>
      </c>
      <c r="I60" s="195"/>
      <c r="J60" s="196"/>
      <c r="K60" s="200"/>
      <c r="L60" s="201"/>
      <c r="M60" s="201"/>
      <c r="N60" s="202"/>
      <c r="O60" s="177"/>
      <c r="P60" s="178"/>
      <c r="Q60" s="178"/>
      <c r="R60" s="178"/>
      <c r="S60" s="179"/>
      <c r="T60" s="148" t="s">
        <v>181</v>
      </c>
      <c r="U60" s="99"/>
      <c r="V60" s="149"/>
      <c r="W60" s="135">
        <f>IF(W59="","",VLOOKUP(W59,'【記載例】シフト記号表（勤務時間帯）'!$C$6:$L$47,10,FALSE))</f>
        <v>8</v>
      </c>
      <c r="X60" s="136">
        <f>IF(X59="","",VLOOKUP(X59,'【記載例】シフト記号表（勤務時間帯）'!$C$6:$L$47,10,FALSE))</f>
        <v>8</v>
      </c>
      <c r="Y60" s="136" t="str">
        <f>IF(Y59="","",VLOOKUP(Y59,'【記載例】シフト記号表（勤務時間帯）'!$C$6:$L$47,10,FALSE))</f>
        <v/>
      </c>
      <c r="Z60" s="136" t="str">
        <f>IF(Z59="","",VLOOKUP(Z59,'【記載例】シフト記号表（勤務時間帯）'!$C$6:$L$47,10,FALSE))</f>
        <v/>
      </c>
      <c r="AA60" s="136">
        <f>IF(AA59="","",VLOOKUP(AA59,'【記載例】シフト記号表（勤務時間帯）'!$C$6:$L$47,10,FALSE))</f>
        <v>8</v>
      </c>
      <c r="AB60" s="136">
        <f>IF(AB59="","",VLOOKUP(AB59,'【記載例】シフト記号表（勤務時間帯）'!$C$6:$L$47,10,FALSE))</f>
        <v>8</v>
      </c>
      <c r="AC60" s="137">
        <f>IF(AC59="","",VLOOKUP(AC59,'【記載例】シフト記号表（勤務時間帯）'!$C$6:$L$47,10,FALSE))</f>
        <v>8</v>
      </c>
      <c r="AD60" s="135">
        <f>IF(AD59="","",VLOOKUP(AD59,'【記載例】シフト記号表（勤務時間帯）'!$C$6:$L$47,10,FALSE))</f>
        <v>8</v>
      </c>
      <c r="AE60" s="136">
        <f>IF(AE59="","",VLOOKUP(AE59,'【記載例】シフト記号表（勤務時間帯）'!$C$6:$L$47,10,FALSE))</f>
        <v>8</v>
      </c>
      <c r="AF60" s="136" t="str">
        <f>IF(AF59="","",VLOOKUP(AF59,'【記載例】シフト記号表（勤務時間帯）'!$C$6:$L$47,10,FALSE))</f>
        <v/>
      </c>
      <c r="AG60" s="136" t="str">
        <f>IF(AG59="","",VLOOKUP(AG59,'【記載例】シフト記号表（勤務時間帯）'!$C$6:$L$47,10,FALSE))</f>
        <v/>
      </c>
      <c r="AH60" s="136">
        <f>IF(AH59="","",VLOOKUP(AH59,'【記載例】シフト記号表（勤務時間帯）'!$C$6:$L$47,10,FALSE))</f>
        <v>8</v>
      </c>
      <c r="AI60" s="136">
        <f>IF(AI59="","",VLOOKUP(AI59,'【記載例】シフト記号表（勤務時間帯）'!$C$6:$L$47,10,FALSE))</f>
        <v>8</v>
      </c>
      <c r="AJ60" s="137">
        <f>IF(AJ59="","",VLOOKUP(AJ59,'【記載例】シフト記号表（勤務時間帯）'!$C$6:$L$47,10,FALSE))</f>
        <v>8</v>
      </c>
      <c r="AK60" s="135">
        <f>IF(AK59="","",VLOOKUP(AK59,'【記載例】シフト記号表（勤務時間帯）'!$C$6:$L$47,10,FALSE))</f>
        <v>8</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8</v>
      </c>
      <c r="AR60" s="135">
        <f>IF(AR59="","",VLOOKUP(AR59,'【記載例】シフト記号表（勤務時間帯）'!$C$6:$L$47,10,FALSE))</f>
        <v>8</v>
      </c>
      <c r="AS60" s="136">
        <f>IF(AS59="","",VLOOKUP(AS59,'【記載例】シフト記号表（勤務時間帯）'!$C$6:$L$47,10,FALSE))</f>
        <v>8</v>
      </c>
      <c r="AT60" s="136" t="str">
        <f>IF(AT59="","",VLOOKUP(AT59,'【記載例】シフト記号表（勤務時間帯）'!$C$6:$L$47,10,FALSE))</f>
        <v/>
      </c>
      <c r="AU60" s="136" t="str">
        <f>IF(AU59="","",VLOOKUP(AU59,'【記載例】シフト記号表（勤務時間帯）'!$C$6:$L$47,10,FALSE))</f>
        <v/>
      </c>
      <c r="AV60" s="136">
        <f>IF(AV59="","",VLOOKUP(AV59,'【記載例】シフト記号表（勤務時間帯）'!$C$6:$L$47,10,FALSE))</f>
        <v>8</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186">
        <f>IF($BE$3="４週",SUM(W60:AX60),IF($BE$3="暦月",SUM(W60:BA60),""))</f>
        <v>160</v>
      </c>
      <c r="BC60" s="187"/>
      <c r="BD60" s="188">
        <f>IF($BE$3="４週",BB60/4,IF($BE$3="暦月",(BB60/($BE$8/7)),""))</f>
        <v>40</v>
      </c>
      <c r="BE60" s="187"/>
      <c r="BF60" s="183"/>
      <c r="BG60" s="184"/>
      <c r="BH60" s="184"/>
      <c r="BI60" s="184"/>
      <c r="BJ60" s="185"/>
    </row>
    <row r="61" spans="2:62" ht="20.25" customHeight="1" x14ac:dyDescent="0.45">
      <c r="B61" s="162">
        <f>B59+1</f>
        <v>24</v>
      </c>
      <c r="C61" s="206" t="s">
        <v>217</v>
      </c>
      <c r="D61" s="199"/>
      <c r="E61" s="130"/>
      <c r="F61" s="131"/>
      <c r="G61" s="130"/>
      <c r="H61" s="131"/>
      <c r="I61" s="193" t="s">
        <v>88</v>
      </c>
      <c r="J61" s="194"/>
      <c r="K61" s="197" t="s">
        <v>204</v>
      </c>
      <c r="L61" s="198"/>
      <c r="M61" s="198"/>
      <c r="N61" s="199"/>
      <c r="O61" s="177" t="s">
        <v>144</v>
      </c>
      <c r="P61" s="178"/>
      <c r="Q61" s="178"/>
      <c r="R61" s="178"/>
      <c r="S61" s="179"/>
      <c r="T61" s="147" t="s">
        <v>18</v>
      </c>
      <c r="V61" s="98"/>
      <c r="W61" s="85" t="s">
        <v>39</v>
      </c>
      <c r="X61" s="86" t="s">
        <v>39</v>
      </c>
      <c r="Y61" s="86" t="s">
        <v>39</v>
      </c>
      <c r="Z61" s="86" t="s">
        <v>225</v>
      </c>
      <c r="AA61" s="86"/>
      <c r="AB61" s="86"/>
      <c r="AC61" s="87" t="s">
        <v>39</v>
      </c>
      <c r="AD61" s="85" t="s">
        <v>39</v>
      </c>
      <c r="AE61" s="86" t="s">
        <v>39</v>
      </c>
      <c r="AF61" s="86" t="s">
        <v>39</v>
      </c>
      <c r="AG61" s="86" t="s">
        <v>225</v>
      </c>
      <c r="AH61" s="86"/>
      <c r="AI61" s="86"/>
      <c r="AJ61" s="87" t="s">
        <v>39</v>
      </c>
      <c r="AK61" s="85" t="s">
        <v>39</v>
      </c>
      <c r="AL61" s="86" t="s">
        <v>39</v>
      </c>
      <c r="AM61" s="86" t="s">
        <v>39</v>
      </c>
      <c r="AN61" s="86" t="s">
        <v>225</v>
      </c>
      <c r="AO61" s="86"/>
      <c r="AP61" s="86"/>
      <c r="AQ61" s="87" t="s">
        <v>39</v>
      </c>
      <c r="AR61" s="85" t="s">
        <v>39</v>
      </c>
      <c r="AS61" s="86" t="s">
        <v>39</v>
      </c>
      <c r="AT61" s="86" t="s">
        <v>39</v>
      </c>
      <c r="AU61" s="86" t="s">
        <v>225</v>
      </c>
      <c r="AV61" s="86"/>
      <c r="AW61" s="86"/>
      <c r="AX61" s="87" t="s">
        <v>39</v>
      </c>
      <c r="AY61" s="85"/>
      <c r="AZ61" s="86"/>
      <c r="BA61" s="88"/>
      <c r="BB61" s="189"/>
      <c r="BC61" s="190"/>
      <c r="BD61" s="191"/>
      <c r="BE61" s="192"/>
      <c r="BF61" s="180"/>
      <c r="BG61" s="181"/>
      <c r="BH61" s="181"/>
      <c r="BI61" s="181"/>
      <c r="BJ61" s="182"/>
    </row>
    <row r="62" spans="2:62" ht="20.25" customHeight="1" x14ac:dyDescent="0.45">
      <c r="B62" s="163"/>
      <c r="C62" s="207"/>
      <c r="D62" s="202"/>
      <c r="E62" s="130"/>
      <c r="F62" s="131" t="str">
        <f>C61</f>
        <v>看護職員</v>
      </c>
      <c r="G62" s="130"/>
      <c r="H62" s="131" t="str">
        <f>I61</f>
        <v>A</v>
      </c>
      <c r="I62" s="195"/>
      <c r="J62" s="196"/>
      <c r="K62" s="200"/>
      <c r="L62" s="201"/>
      <c r="M62" s="201"/>
      <c r="N62" s="202"/>
      <c r="O62" s="177"/>
      <c r="P62" s="178"/>
      <c r="Q62" s="178"/>
      <c r="R62" s="178"/>
      <c r="S62" s="179"/>
      <c r="T62" s="148" t="s">
        <v>181</v>
      </c>
      <c r="U62" s="99"/>
      <c r="V62" s="149"/>
      <c r="W62" s="135">
        <f>IF(W61="","",VLOOKUP(W61,'【記載例】シフト記号表（勤務時間帯）'!$C$6:$L$47,10,FALSE))</f>
        <v>8</v>
      </c>
      <c r="X62" s="136">
        <f>IF(X61="","",VLOOKUP(X61,'【記載例】シフト記号表（勤務時間帯）'!$C$6:$L$47,10,FALSE))</f>
        <v>8</v>
      </c>
      <c r="Y62" s="136">
        <f>IF(Y61="","",VLOOKUP(Y61,'【記載例】シフト記号表（勤務時間帯）'!$C$6:$L$47,10,FALSE))</f>
        <v>8</v>
      </c>
      <c r="Z62" s="136">
        <f>IF(Z61="","",VLOOKUP(Z61,'【記載例】シフト記号表（勤務時間帯）'!$C$6:$L$47,10,FALSE))</f>
        <v>8</v>
      </c>
      <c r="AA62" s="136" t="str">
        <f>IF(AA61="","",VLOOKUP(AA61,'【記載例】シフト記号表（勤務時間帯）'!$C$6:$L$47,10,FALSE))</f>
        <v/>
      </c>
      <c r="AB62" s="136" t="str">
        <f>IF(AB61="","",VLOOKUP(AB61,'【記載例】シフト記号表（勤務時間帯）'!$C$6:$L$47,10,FALSE))</f>
        <v/>
      </c>
      <c r="AC62" s="137">
        <f>IF(AC61="","",VLOOKUP(AC61,'【記載例】シフト記号表（勤務時間帯）'!$C$6:$L$47,10,FALSE))</f>
        <v>8</v>
      </c>
      <c r="AD62" s="135">
        <f>IF(AD61="","",VLOOKUP(AD61,'【記載例】シフト記号表（勤務時間帯）'!$C$6:$L$47,10,FALSE))</f>
        <v>8</v>
      </c>
      <c r="AE62" s="136">
        <f>IF(AE61="","",VLOOKUP(AE61,'【記載例】シフト記号表（勤務時間帯）'!$C$6:$L$47,10,FALSE))</f>
        <v>8</v>
      </c>
      <c r="AF62" s="136">
        <f>IF(AF61="","",VLOOKUP(AF61,'【記載例】シフト記号表（勤務時間帯）'!$C$6:$L$47,10,FALSE))</f>
        <v>8</v>
      </c>
      <c r="AG62" s="136">
        <f>IF(AG61="","",VLOOKUP(AG61,'【記載例】シフト記号表（勤務時間帯）'!$C$6:$L$47,10,FALSE))</f>
        <v>8</v>
      </c>
      <c r="AH62" s="136" t="str">
        <f>IF(AH61="","",VLOOKUP(AH61,'【記載例】シフト記号表（勤務時間帯）'!$C$6:$L$47,10,FALSE))</f>
        <v/>
      </c>
      <c r="AI62" s="136" t="str">
        <f>IF(AI61="","",VLOOKUP(AI61,'【記載例】シフト記号表（勤務時間帯）'!$C$6:$L$47,10,FALSE))</f>
        <v/>
      </c>
      <c r="AJ62" s="137">
        <f>IF(AJ61="","",VLOOKUP(AJ61,'【記載例】シフト記号表（勤務時間帯）'!$C$6:$L$47,10,FALSE))</f>
        <v>8</v>
      </c>
      <c r="AK62" s="135">
        <f>IF(AK61="","",VLOOKUP(AK61,'【記載例】シフト記号表（勤務時間帯）'!$C$6:$L$47,10,FALSE))</f>
        <v>8</v>
      </c>
      <c r="AL62" s="136">
        <f>IF(AL61="","",VLOOKUP(AL61,'【記載例】シフト記号表（勤務時間帯）'!$C$6:$L$47,10,FALSE))</f>
        <v>8</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t="str">
        <f>IF(AP61="","",VLOOKUP(AP61,'【記載例】シフト記号表（勤務時間帯）'!$C$6:$L$47,10,FALSE))</f>
        <v/>
      </c>
      <c r="AQ62" s="137">
        <f>IF(AQ61="","",VLOOKUP(AQ61,'【記載例】シフト記号表（勤務時間帯）'!$C$6:$L$47,10,FALSE))</f>
        <v>8</v>
      </c>
      <c r="AR62" s="135">
        <f>IF(AR61="","",VLOOKUP(AR61,'【記載例】シフト記号表（勤務時間帯）'!$C$6:$L$47,10,FALSE))</f>
        <v>8</v>
      </c>
      <c r="AS62" s="136">
        <f>IF(AS61="","",VLOOKUP(AS61,'【記載例】シフト記号表（勤務時間帯）'!$C$6:$L$47,10,FALSE))</f>
        <v>8</v>
      </c>
      <c r="AT62" s="136">
        <f>IF(AT61="","",VLOOKUP(AT61,'【記載例】シフト記号表（勤務時間帯）'!$C$6:$L$47,10,FALSE))</f>
        <v>8</v>
      </c>
      <c r="AU62" s="136">
        <f>IF(AU61="","",VLOOKUP(AU61,'【記載例】シフト記号表（勤務時間帯）'!$C$6:$L$47,10,FALSE))</f>
        <v>8</v>
      </c>
      <c r="AV62" s="136" t="str">
        <f>IF(AV61="","",VLOOKUP(AV61,'【記載例】シフト記号表（勤務時間帯）'!$C$6:$L$47,10,FALSE))</f>
        <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186">
        <f>IF($BE$3="４週",SUM(W62:AX62),IF($BE$3="暦月",SUM(W62:BA62),""))</f>
        <v>160</v>
      </c>
      <c r="BC62" s="187"/>
      <c r="BD62" s="188">
        <f>IF($BE$3="４週",BB62/4,IF($BE$3="暦月",(BB62/($BE$8/7)),""))</f>
        <v>40</v>
      </c>
      <c r="BE62" s="187"/>
      <c r="BF62" s="183"/>
      <c r="BG62" s="184"/>
      <c r="BH62" s="184"/>
      <c r="BI62" s="184"/>
      <c r="BJ62" s="185"/>
    </row>
    <row r="63" spans="2:62" ht="20.25" customHeight="1" x14ac:dyDescent="0.45">
      <c r="B63" s="162">
        <f>B61+1</f>
        <v>25</v>
      </c>
      <c r="C63" s="206" t="s">
        <v>217</v>
      </c>
      <c r="D63" s="199"/>
      <c r="E63" s="130"/>
      <c r="F63" s="131"/>
      <c r="G63" s="130"/>
      <c r="H63" s="131"/>
      <c r="I63" s="193" t="s">
        <v>88</v>
      </c>
      <c r="J63" s="194"/>
      <c r="K63" s="197" t="s">
        <v>204</v>
      </c>
      <c r="L63" s="198"/>
      <c r="M63" s="198"/>
      <c r="N63" s="199"/>
      <c r="O63" s="177" t="s">
        <v>145</v>
      </c>
      <c r="P63" s="178"/>
      <c r="Q63" s="178"/>
      <c r="R63" s="178"/>
      <c r="S63" s="179"/>
      <c r="T63" s="147" t="s">
        <v>18</v>
      </c>
      <c r="V63" s="98"/>
      <c r="W63" s="85" t="s">
        <v>40</v>
      </c>
      <c r="X63" s="86" t="s">
        <v>40</v>
      </c>
      <c r="Y63" s="86" t="s">
        <v>40</v>
      </c>
      <c r="Z63" s="86" t="s">
        <v>40</v>
      </c>
      <c r="AA63" s="86"/>
      <c r="AB63" s="86"/>
      <c r="AC63" s="87" t="s">
        <v>226</v>
      </c>
      <c r="AD63" s="85" t="s">
        <v>226</v>
      </c>
      <c r="AE63" s="86" t="s">
        <v>40</v>
      </c>
      <c r="AF63" s="86" t="s">
        <v>40</v>
      </c>
      <c r="AG63" s="86" t="s">
        <v>40</v>
      </c>
      <c r="AH63" s="86"/>
      <c r="AI63" s="86"/>
      <c r="AJ63" s="87" t="s">
        <v>40</v>
      </c>
      <c r="AK63" s="85" t="s">
        <v>40</v>
      </c>
      <c r="AL63" s="86" t="s">
        <v>226</v>
      </c>
      <c r="AM63" s="86" t="s">
        <v>40</v>
      </c>
      <c r="AN63" s="86" t="s">
        <v>40</v>
      </c>
      <c r="AO63" s="86"/>
      <c r="AP63" s="86"/>
      <c r="AQ63" s="87" t="s">
        <v>226</v>
      </c>
      <c r="AR63" s="85" t="s">
        <v>40</v>
      </c>
      <c r="AS63" s="86" t="s">
        <v>226</v>
      </c>
      <c r="AT63" s="86" t="s">
        <v>226</v>
      </c>
      <c r="AU63" s="86" t="s">
        <v>40</v>
      </c>
      <c r="AV63" s="86"/>
      <c r="AW63" s="86"/>
      <c r="AX63" s="87" t="s">
        <v>40</v>
      </c>
      <c r="AY63" s="85"/>
      <c r="AZ63" s="86"/>
      <c r="BA63" s="88"/>
      <c r="BB63" s="189"/>
      <c r="BC63" s="190"/>
      <c r="BD63" s="191"/>
      <c r="BE63" s="192"/>
      <c r="BF63" s="180"/>
      <c r="BG63" s="181"/>
      <c r="BH63" s="181"/>
      <c r="BI63" s="181"/>
      <c r="BJ63" s="182"/>
    </row>
    <row r="64" spans="2:62" ht="20.25" customHeight="1" x14ac:dyDescent="0.45">
      <c r="B64" s="163"/>
      <c r="C64" s="207"/>
      <c r="D64" s="202"/>
      <c r="E64" s="130"/>
      <c r="F64" s="131" t="str">
        <f>C63</f>
        <v>看護職員</v>
      </c>
      <c r="G64" s="130"/>
      <c r="H64" s="131" t="str">
        <f>I63</f>
        <v>A</v>
      </c>
      <c r="I64" s="195"/>
      <c r="J64" s="196"/>
      <c r="K64" s="200"/>
      <c r="L64" s="201"/>
      <c r="M64" s="201"/>
      <c r="N64" s="202"/>
      <c r="O64" s="177"/>
      <c r="P64" s="178"/>
      <c r="Q64" s="178"/>
      <c r="R64" s="178"/>
      <c r="S64" s="179"/>
      <c r="T64" s="148" t="s">
        <v>181</v>
      </c>
      <c r="U64" s="99"/>
      <c r="V64" s="149"/>
      <c r="W64" s="135">
        <f>IF(W63="","",VLOOKUP(W63,'【記載例】シフト記号表（勤務時間帯）'!$C$6:$L$47,10,FALSE))</f>
        <v>8.0000000000000018</v>
      </c>
      <c r="X64" s="136">
        <f>IF(X63="","",VLOOKUP(X63,'【記載例】シフト記号表（勤務時間帯）'!$C$6:$L$47,10,FALSE))</f>
        <v>8.0000000000000018</v>
      </c>
      <c r="Y64" s="136">
        <f>IF(Y63="","",VLOOKUP(Y63,'【記載例】シフト記号表（勤務時間帯）'!$C$6:$L$47,10,FALSE))</f>
        <v>8.0000000000000018</v>
      </c>
      <c r="Z64" s="136">
        <f>IF(Z63="","",VLOOKUP(Z63,'【記載例】シフト記号表（勤務時間帯）'!$C$6:$L$47,10,FALSE))</f>
        <v>8.0000000000000018</v>
      </c>
      <c r="AA64" s="136" t="str">
        <f>IF(AA63="","",VLOOKUP(AA63,'【記載例】シフト記号表（勤務時間帯）'!$C$6:$L$47,10,FALSE))</f>
        <v/>
      </c>
      <c r="AB64" s="136" t="str">
        <f>IF(AB63="","",VLOOKUP(AB63,'【記載例】シフト記号表（勤務時間帯）'!$C$6:$L$47,10,FALSE))</f>
        <v/>
      </c>
      <c r="AC64" s="137">
        <f>IF(AC63="","",VLOOKUP(AC63,'【記載例】シフト記号表（勤務時間帯）'!$C$6:$L$47,10,FALSE))</f>
        <v>8.0000000000000018</v>
      </c>
      <c r="AD64" s="135">
        <f>IF(AD63="","",VLOOKUP(AD63,'【記載例】シフト記号表（勤務時間帯）'!$C$6:$L$47,10,FALSE))</f>
        <v>8.0000000000000018</v>
      </c>
      <c r="AE64" s="136">
        <f>IF(AE63="","",VLOOKUP(AE63,'【記載例】シフト記号表（勤務時間帯）'!$C$6:$L$47,10,FALSE))</f>
        <v>8.0000000000000018</v>
      </c>
      <c r="AF64" s="136">
        <f>IF(AF63="","",VLOOKUP(AF63,'【記載例】シフト記号表（勤務時間帯）'!$C$6:$L$47,10,FALSE))</f>
        <v>8.0000000000000018</v>
      </c>
      <c r="AG64" s="136">
        <f>IF(AG63="","",VLOOKUP(AG63,'【記載例】シフト記号表（勤務時間帯）'!$C$6:$L$47,10,FALSE))</f>
        <v>8.0000000000000018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8.0000000000000018</v>
      </c>
      <c r="AK64" s="135">
        <f>IF(AK63="","",VLOOKUP(AK63,'【記載例】シフト記号表（勤務時間帯）'!$C$6:$L$47,10,FALSE))</f>
        <v>8.0000000000000018</v>
      </c>
      <c r="AL64" s="136">
        <f>IF(AL63="","",VLOOKUP(AL63,'【記載例】シフト記号表（勤務時間帯）'!$C$6:$L$47,10,FALSE))</f>
        <v>8.0000000000000018</v>
      </c>
      <c r="AM64" s="136">
        <f>IF(AM63="","",VLOOKUP(AM63,'【記載例】シフト記号表（勤務時間帯）'!$C$6:$L$47,10,FALSE))</f>
        <v>8.0000000000000018</v>
      </c>
      <c r="AN64" s="136">
        <f>IF(AN63="","",VLOOKUP(AN63,'【記載例】シフト記号表（勤務時間帯）'!$C$6:$L$47,10,FALSE))</f>
        <v>8.0000000000000018</v>
      </c>
      <c r="AO64" s="136" t="str">
        <f>IF(AO63="","",VLOOKUP(AO63,'【記載例】シフト記号表（勤務時間帯）'!$C$6:$L$47,10,FALSE))</f>
        <v/>
      </c>
      <c r="AP64" s="136" t="str">
        <f>IF(AP63="","",VLOOKUP(AP63,'【記載例】シフト記号表（勤務時間帯）'!$C$6:$L$47,10,FALSE))</f>
        <v/>
      </c>
      <c r="AQ64" s="137">
        <f>IF(AQ63="","",VLOOKUP(AQ63,'【記載例】シフト記号表（勤務時間帯）'!$C$6:$L$47,10,FALSE))</f>
        <v>8.0000000000000018</v>
      </c>
      <c r="AR64" s="135">
        <f>IF(AR63="","",VLOOKUP(AR63,'【記載例】シフト記号表（勤務時間帯）'!$C$6:$L$47,10,FALSE))</f>
        <v>8.0000000000000018</v>
      </c>
      <c r="AS64" s="136">
        <f>IF(AS63="","",VLOOKUP(AS63,'【記載例】シフト記号表（勤務時間帯）'!$C$6:$L$47,10,FALSE))</f>
        <v>8.0000000000000018</v>
      </c>
      <c r="AT64" s="136">
        <f>IF(AT63="","",VLOOKUP(AT63,'【記載例】シフト記号表（勤務時間帯）'!$C$6:$L$47,10,FALSE))</f>
        <v>8.0000000000000018</v>
      </c>
      <c r="AU64" s="136">
        <f>IF(AU63="","",VLOOKUP(AU63,'【記載例】シフト記号表（勤務時間帯）'!$C$6:$L$47,10,FALSE))</f>
        <v>8.0000000000000018</v>
      </c>
      <c r="AV64" s="136" t="str">
        <f>IF(AV63="","",VLOOKUP(AV63,'【記載例】シフト記号表（勤務時間帯）'!$C$6:$L$47,10,FALSE))</f>
        <v/>
      </c>
      <c r="AW64" s="136" t="str">
        <f>IF(AW63="","",VLOOKUP(AW63,'【記載例】シフト記号表（勤務時間帯）'!$C$6:$L$47,10,FALSE))</f>
        <v/>
      </c>
      <c r="AX64" s="137">
        <f>IF(AX63="","",VLOOKUP(AX63,'【記載例】シフト記号表（勤務時間帯）'!$C$6:$L$47,10,FALSE))</f>
        <v>8.0000000000000018</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186">
        <f>IF($BE$3="４週",SUM(W64:AX64),IF($BE$3="暦月",SUM(W64:BA64),""))</f>
        <v>160.00000000000003</v>
      </c>
      <c r="BC64" s="187"/>
      <c r="BD64" s="188">
        <f>IF($BE$3="４週",BB64/4,IF($BE$3="暦月",(BB64/($BE$8/7)),""))</f>
        <v>40.000000000000007</v>
      </c>
      <c r="BE64" s="187"/>
      <c r="BF64" s="183"/>
      <c r="BG64" s="184"/>
      <c r="BH64" s="184"/>
      <c r="BI64" s="184"/>
      <c r="BJ64" s="185"/>
    </row>
    <row r="65" spans="2:62" ht="20.25" customHeight="1" x14ac:dyDescent="0.45">
      <c r="B65" s="162">
        <f>B63+1</f>
        <v>26</v>
      </c>
      <c r="C65" s="206" t="s">
        <v>217</v>
      </c>
      <c r="D65" s="199"/>
      <c r="E65" s="130"/>
      <c r="F65" s="131"/>
      <c r="G65" s="130"/>
      <c r="H65" s="131"/>
      <c r="I65" s="193" t="s">
        <v>88</v>
      </c>
      <c r="J65" s="194"/>
      <c r="K65" s="197" t="s">
        <v>204</v>
      </c>
      <c r="L65" s="198"/>
      <c r="M65" s="198"/>
      <c r="N65" s="199"/>
      <c r="O65" s="177" t="s">
        <v>146</v>
      </c>
      <c r="P65" s="178"/>
      <c r="Q65" s="178"/>
      <c r="R65" s="178"/>
      <c r="S65" s="179"/>
      <c r="T65" s="147" t="s">
        <v>18</v>
      </c>
      <c r="V65" s="98"/>
      <c r="W65" s="85" t="s">
        <v>41</v>
      </c>
      <c r="X65" s="86" t="s">
        <v>41</v>
      </c>
      <c r="Y65" s="86" t="s">
        <v>41</v>
      </c>
      <c r="Z65" s="86" t="s">
        <v>227</v>
      </c>
      <c r="AA65" s="86"/>
      <c r="AB65" s="86"/>
      <c r="AC65" s="87" t="s">
        <v>41</v>
      </c>
      <c r="AD65" s="85" t="s">
        <v>41</v>
      </c>
      <c r="AE65" s="86" t="s">
        <v>41</v>
      </c>
      <c r="AF65" s="86" t="s">
        <v>41</v>
      </c>
      <c r="AG65" s="86" t="s">
        <v>227</v>
      </c>
      <c r="AH65" s="86"/>
      <c r="AI65" s="86"/>
      <c r="AJ65" s="87" t="s">
        <v>41</v>
      </c>
      <c r="AK65" s="85" t="s">
        <v>41</v>
      </c>
      <c r="AL65" s="86" t="s">
        <v>41</v>
      </c>
      <c r="AM65" s="86" t="s">
        <v>41</v>
      </c>
      <c r="AN65" s="86" t="s">
        <v>227</v>
      </c>
      <c r="AO65" s="86"/>
      <c r="AP65" s="86"/>
      <c r="AQ65" s="87" t="s">
        <v>41</v>
      </c>
      <c r="AR65" s="85" t="s">
        <v>41</v>
      </c>
      <c r="AS65" s="86" t="s">
        <v>41</v>
      </c>
      <c r="AT65" s="86" t="s">
        <v>41</v>
      </c>
      <c r="AU65" s="86" t="s">
        <v>227</v>
      </c>
      <c r="AV65" s="86"/>
      <c r="AW65" s="86"/>
      <c r="AX65" s="87" t="s">
        <v>41</v>
      </c>
      <c r="AY65" s="85"/>
      <c r="AZ65" s="86"/>
      <c r="BA65" s="88"/>
      <c r="BB65" s="189"/>
      <c r="BC65" s="190"/>
      <c r="BD65" s="191"/>
      <c r="BE65" s="192"/>
      <c r="BF65" s="180"/>
      <c r="BG65" s="181"/>
      <c r="BH65" s="181"/>
      <c r="BI65" s="181"/>
      <c r="BJ65" s="182"/>
    </row>
    <row r="66" spans="2:62" ht="20.25" customHeight="1" x14ac:dyDescent="0.45">
      <c r="B66" s="163"/>
      <c r="C66" s="207"/>
      <c r="D66" s="202"/>
      <c r="E66" s="130"/>
      <c r="F66" s="131" t="str">
        <f>C65</f>
        <v>看護職員</v>
      </c>
      <c r="G66" s="130"/>
      <c r="H66" s="131" t="str">
        <f>I65</f>
        <v>A</v>
      </c>
      <c r="I66" s="195"/>
      <c r="J66" s="196"/>
      <c r="K66" s="200"/>
      <c r="L66" s="201"/>
      <c r="M66" s="201"/>
      <c r="N66" s="202"/>
      <c r="O66" s="177"/>
      <c r="P66" s="178"/>
      <c r="Q66" s="178"/>
      <c r="R66" s="178"/>
      <c r="S66" s="179"/>
      <c r="T66" s="148" t="s">
        <v>181</v>
      </c>
      <c r="U66" s="99"/>
      <c r="V66" s="149"/>
      <c r="W66" s="135">
        <f>IF(W65="","",VLOOKUP(W65,'【記載例】シフト記号表（勤務時間帯）'!$C$6:$L$47,10,FALSE))</f>
        <v>8</v>
      </c>
      <c r="X66" s="136">
        <f>IF(X65="","",VLOOKUP(X65,'【記載例】シフト記号表（勤務時間帯）'!$C$6:$L$47,10,FALSE))</f>
        <v>8</v>
      </c>
      <c r="Y66" s="136">
        <f>IF(Y65="","",VLOOKUP(Y65,'【記載例】シフト記号表（勤務時間帯）'!$C$6:$L$47,10,FALSE))</f>
        <v>8</v>
      </c>
      <c r="Z66" s="136">
        <f>IF(Z65="","",VLOOKUP(Z65,'【記載例】シフト記号表（勤務時間帯）'!$C$6:$L$47,10,FALSE))</f>
        <v>8</v>
      </c>
      <c r="AA66" s="136" t="str">
        <f>IF(AA65="","",VLOOKUP(AA65,'【記載例】シフト記号表（勤務時間帯）'!$C$6:$L$47,10,FALSE))</f>
        <v/>
      </c>
      <c r="AB66" s="136" t="str">
        <f>IF(AB65="","",VLOOKUP(AB65,'【記載例】シフト記号表（勤務時間帯）'!$C$6:$L$47,10,FALSE))</f>
        <v/>
      </c>
      <c r="AC66" s="137">
        <f>IF(AC65="","",VLOOKUP(AC65,'【記載例】シフト記号表（勤務時間帯）'!$C$6:$L$47,10,FALSE))</f>
        <v>8</v>
      </c>
      <c r="AD66" s="135">
        <f>IF(AD65="","",VLOOKUP(AD65,'【記載例】シフト記号表（勤務時間帯）'!$C$6:$L$47,10,FALSE))</f>
        <v>8</v>
      </c>
      <c r="AE66" s="136">
        <f>IF(AE65="","",VLOOKUP(AE65,'【記載例】シフト記号表（勤務時間帯）'!$C$6:$L$47,10,FALSE))</f>
        <v>8</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t="str">
        <f>IF(AI65="","",VLOOKUP(AI65,'【記載例】シフト記号表（勤務時間帯）'!$C$6:$L$47,10,FALSE))</f>
        <v/>
      </c>
      <c r="AJ66" s="137">
        <f>IF(AJ65="","",VLOOKUP(AJ65,'【記載例】シフト記号表（勤務時間帯）'!$C$6:$L$47,10,FALSE))</f>
        <v>8</v>
      </c>
      <c r="AK66" s="135">
        <f>IF(AK65="","",VLOOKUP(AK65,'【記載例】シフト記号表（勤務時間帯）'!$C$6:$L$47,10,FALSE))</f>
        <v>8</v>
      </c>
      <c r="AL66" s="136">
        <f>IF(AL65="","",VLOOKUP(AL65,'【記載例】シフト記号表（勤務時間帯）'!$C$6:$L$47,10,FALSE))</f>
        <v>8</v>
      </c>
      <c r="AM66" s="136">
        <f>IF(AM65="","",VLOOKUP(AM65,'【記載例】シフト記号表（勤務時間帯）'!$C$6:$L$47,10,FALSE))</f>
        <v>8</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8</v>
      </c>
      <c r="AT66" s="136">
        <f>IF(AT65="","",VLOOKUP(AT65,'【記載例】シフト記号表（勤務時間帯）'!$C$6:$L$47,10,FALSE))</f>
        <v>8</v>
      </c>
      <c r="AU66" s="136">
        <f>IF(AU65="","",VLOOKUP(AU65,'【記載例】シフト記号表（勤務時間帯）'!$C$6:$L$47,10,FALSE))</f>
        <v>8</v>
      </c>
      <c r="AV66" s="136" t="str">
        <f>IF(AV65="","",VLOOKUP(AV65,'【記載例】シフト記号表（勤務時間帯）'!$C$6:$L$47,10,FALSE))</f>
        <v/>
      </c>
      <c r="AW66" s="136" t="str">
        <f>IF(AW65="","",VLOOKUP(AW65,'【記載例】シフト記号表（勤務時間帯）'!$C$6:$L$47,10,FALSE))</f>
        <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186">
        <f>IF($BE$3="４週",SUM(W66:AX66),IF($BE$3="暦月",SUM(W66:BA66),""))</f>
        <v>160</v>
      </c>
      <c r="BC66" s="187"/>
      <c r="BD66" s="188">
        <f>IF($BE$3="４週",BB66/4,IF($BE$3="暦月",(BB66/($BE$8/7)),""))</f>
        <v>40</v>
      </c>
      <c r="BE66" s="187"/>
      <c r="BF66" s="183"/>
      <c r="BG66" s="184"/>
      <c r="BH66" s="184"/>
      <c r="BI66" s="184"/>
      <c r="BJ66" s="185"/>
    </row>
    <row r="67" spans="2:62" ht="20.25" customHeight="1" x14ac:dyDescent="0.45">
      <c r="B67" s="162">
        <f>B65+1</f>
        <v>27</v>
      </c>
      <c r="C67" s="206" t="s">
        <v>199</v>
      </c>
      <c r="D67" s="199"/>
      <c r="E67" s="130"/>
      <c r="F67" s="131"/>
      <c r="G67" s="130"/>
      <c r="H67" s="131"/>
      <c r="I67" s="193" t="s">
        <v>88</v>
      </c>
      <c r="J67" s="194"/>
      <c r="K67" s="197" t="s">
        <v>199</v>
      </c>
      <c r="L67" s="198"/>
      <c r="M67" s="198"/>
      <c r="N67" s="199"/>
      <c r="O67" s="177" t="s">
        <v>147</v>
      </c>
      <c r="P67" s="178"/>
      <c r="Q67" s="178"/>
      <c r="R67" s="178"/>
      <c r="S67" s="179"/>
      <c r="T67" s="147" t="s">
        <v>18</v>
      </c>
      <c r="V67" s="98"/>
      <c r="W67" s="85" t="s">
        <v>38</v>
      </c>
      <c r="X67" s="86"/>
      <c r="Y67" s="86"/>
      <c r="Z67" s="86" t="s">
        <v>224</v>
      </c>
      <c r="AA67" s="86" t="s">
        <v>38</v>
      </c>
      <c r="AB67" s="86" t="s">
        <v>224</v>
      </c>
      <c r="AC67" s="87" t="s">
        <v>38</v>
      </c>
      <c r="AD67" s="85" t="s">
        <v>38</v>
      </c>
      <c r="AE67" s="86"/>
      <c r="AF67" s="86"/>
      <c r="AG67" s="86" t="s">
        <v>180</v>
      </c>
      <c r="AH67" s="86" t="s">
        <v>180</v>
      </c>
      <c r="AI67" s="86" t="s">
        <v>224</v>
      </c>
      <c r="AJ67" s="87" t="s">
        <v>38</v>
      </c>
      <c r="AK67" s="85" t="s">
        <v>38</v>
      </c>
      <c r="AL67" s="86"/>
      <c r="AM67" s="86"/>
      <c r="AN67" s="86" t="s">
        <v>224</v>
      </c>
      <c r="AO67" s="86" t="s">
        <v>38</v>
      </c>
      <c r="AP67" s="86" t="s">
        <v>38</v>
      </c>
      <c r="AQ67" s="87" t="s">
        <v>224</v>
      </c>
      <c r="AR67" s="85" t="s">
        <v>224</v>
      </c>
      <c r="AS67" s="86"/>
      <c r="AT67" s="86"/>
      <c r="AU67" s="86" t="s">
        <v>180</v>
      </c>
      <c r="AV67" s="86" t="s">
        <v>38</v>
      </c>
      <c r="AW67" s="86" t="s">
        <v>38</v>
      </c>
      <c r="AX67" s="87" t="s">
        <v>224</v>
      </c>
      <c r="AY67" s="85"/>
      <c r="AZ67" s="86"/>
      <c r="BA67" s="88"/>
      <c r="BB67" s="189"/>
      <c r="BC67" s="190"/>
      <c r="BD67" s="191"/>
      <c r="BE67" s="192"/>
      <c r="BF67" s="180"/>
      <c r="BG67" s="181"/>
      <c r="BH67" s="181"/>
      <c r="BI67" s="181"/>
      <c r="BJ67" s="182"/>
    </row>
    <row r="68" spans="2:62" ht="20.25" customHeight="1" x14ac:dyDescent="0.45">
      <c r="B68" s="163"/>
      <c r="C68" s="207"/>
      <c r="D68" s="202"/>
      <c r="E68" s="130"/>
      <c r="F68" s="131" t="str">
        <f>C67</f>
        <v>理学療法士</v>
      </c>
      <c r="G68" s="130"/>
      <c r="H68" s="131" t="str">
        <f>I67</f>
        <v>A</v>
      </c>
      <c r="I68" s="195"/>
      <c r="J68" s="196"/>
      <c r="K68" s="200"/>
      <c r="L68" s="201"/>
      <c r="M68" s="201"/>
      <c r="N68" s="202"/>
      <c r="O68" s="177"/>
      <c r="P68" s="178"/>
      <c r="Q68" s="178"/>
      <c r="R68" s="178"/>
      <c r="S68" s="179"/>
      <c r="T68" s="148" t="s">
        <v>181</v>
      </c>
      <c r="U68" s="99"/>
      <c r="V68" s="149"/>
      <c r="W68" s="135">
        <f>IF(W67="","",VLOOKUP(W67,'【記載例】シフト記号表（勤務時間帯）'!$C$6:$L$47,10,FALSE))</f>
        <v>8</v>
      </c>
      <c r="X68" s="136" t="str">
        <f>IF(X67="","",VLOOKUP(X67,'【記載例】シフト記号表（勤務時間帯）'!$C$6:$L$47,10,FALSE))</f>
        <v/>
      </c>
      <c r="Y68" s="136" t="str">
        <f>IF(Y67="","",VLOOKUP(Y67,'【記載例】シフト記号表（勤務時間帯）'!$C$6:$L$47,10,FALSE))</f>
        <v/>
      </c>
      <c r="Z68" s="136">
        <f>IF(Z67="","",VLOOKUP(Z67,'【記載例】シフト記号表（勤務時間帯）'!$C$6:$L$47,10,FALSE))</f>
        <v>8</v>
      </c>
      <c r="AA68" s="136">
        <f>IF(AA67="","",VLOOKUP(AA67,'【記載例】シフト記号表（勤務時間帯）'!$C$6:$L$47,10,FALSE))</f>
        <v>8</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t="str">
        <f>IF(AF67="","",VLOOKUP(AF67,'【記載例】シフト記号表（勤務時間帯）'!$C$6:$L$47,10,FALSE))</f>
        <v/>
      </c>
      <c r="AG68" s="136">
        <f>IF(AG67="","",VLOOKUP(AG67,'【記載例】シフト記号表（勤務時間帯）'!$C$6:$L$47,10,FALSE))</f>
        <v>8</v>
      </c>
      <c r="AH68" s="136">
        <f>IF(AH67="","",VLOOKUP(AH67,'【記載例】シフト記号表（勤務時間帯）'!$C$6:$L$47,10,FALSE))</f>
        <v>8</v>
      </c>
      <c r="AI68" s="136">
        <f>IF(AI67="","",VLOOKUP(AI67,'【記載例】シフト記号表（勤務時間帯）'!$C$6:$L$47,10,FALSE))</f>
        <v>8</v>
      </c>
      <c r="AJ68" s="137">
        <f>IF(AJ67="","",VLOOKUP(AJ67,'【記載例】シフト記号表（勤務時間帯）'!$C$6:$L$47,10,FALSE))</f>
        <v>8</v>
      </c>
      <c r="AK68" s="135">
        <f>IF(AK67="","",VLOOKUP(AK67,'【記載例】シフト記号表（勤務時間帯）'!$C$6:$L$47,10,FALSE))</f>
        <v>8</v>
      </c>
      <c r="AL68" s="136" t="str">
        <f>IF(AL67="","",VLOOKUP(AL67,'【記載例】シフト記号表（勤務時間帯）'!$C$6:$L$47,10,FALSE))</f>
        <v/>
      </c>
      <c r="AM68" s="136" t="str">
        <f>IF(AM67="","",VLOOKUP(AM67,'【記載例】シフト記号表（勤務時間帯）'!$C$6:$L$47,10,FALSE))</f>
        <v/>
      </c>
      <c r="AN68" s="136">
        <f>IF(AN67="","",VLOOKUP(AN67,'【記載例】シフト記号表（勤務時間帯）'!$C$6:$L$47,10,FALSE))</f>
        <v>8</v>
      </c>
      <c r="AO68" s="136">
        <f>IF(AO67="","",VLOOKUP(AO67,'【記載例】シフト記号表（勤務時間帯）'!$C$6:$L$47,10,FALSE))</f>
        <v>8</v>
      </c>
      <c r="AP68" s="136">
        <f>IF(AP67="","",VLOOKUP(AP67,'【記載例】シフト記号表（勤務時間帯）'!$C$6:$L$47,10,FALSE))</f>
        <v>8</v>
      </c>
      <c r="AQ68" s="137">
        <f>IF(AQ67="","",VLOOKUP(AQ67,'【記載例】シフト記号表（勤務時間帯）'!$C$6:$L$47,10,FALSE))</f>
        <v>8</v>
      </c>
      <c r="AR68" s="135">
        <f>IF(AR67="","",VLOOKUP(AR67,'【記載例】シフト記号表（勤務時間帯）'!$C$6:$L$47,10,FALSE))</f>
        <v>8</v>
      </c>
      <c r="AS68" s="136" t="str">
        <f>IF(AS67="","",VLOOKUP(AS67,'【記載例】シフト記号表（勤務時間帯）'!$C$6:$L$47,10,FALSE))</f>
        <v/>
      </c>
      <c r="AT68" s="136" t="str">
        <f>IF(AT67="","",VLOOKUP(AT67,'【記載例】シフト記号表（勤務時間帯）'!$C$6:$L$47,10,FALSE))</f>
        <v/>
      </c>
      <c r="AU68" s="136">
        <f>IF(AU67="","",VLOOKUP(AU67,'【記載例】シフト記号表（勤務時間帯）'!$C$6:$L$47,10,FALSE))</f>
        <v>8</v>
      </c>
      <c r="AV68" s="136">
        <f>IF(AV67="","",VLOOKUP(AV67,'【記載例】シフト記号表（勤務時間帯）'!$C$6:$L$47,10,FALSE))</f>
        <v>8</v>
      </c>
      <c r="AW68" s="136">
        <f>IF(AW67="","",VLOOKUP(AW67,'【記載例】シフト記号表（勤務時間帯）'!$C$6:$L$47,10,FALSE))</f>
        <v>8</v>
      </c>
      <c r="AX68" s="137">
        <f>IF(AX67="","",VLOOKUP(AX67,'【記載例】シフト記号表（勤務時間帯）'!$C$6:$L$47,10,FALSE))</f>
        <v>8</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186">
        <f>IF($BE$3="４週",SUM(W68:AX68),IF($BE$3="暦月",SUM(W68:BA68),""))</f>
        <v>160</v>
      </c>
      <c r="BC68" s="187"/>
      <c r="BD68" s="188">
        <f>IF($BE$3="４週",BB68/4,IF($BE$3="暦月",(BB68/($BE$8/7)),""))</f>
        <v>40</v>
      </c>
      <c r="BE68" s="187"/>
      <c r="BF68" s="183"/>
      <c r="BG68" s="184"/>
      <c r="BH68" s="184"/>
      <c r="BI68" s="184"/>
      <c r="BJ68" s="185"/>
    </row>
    <row r="69" spans="2:62" ht="20.25" customHeight="1" x14ac:dyDescent="0.45">
      <c r="B69" s="162">
        <f>B67+1</f>
        <v>28</v>
      </c>
      <c r="C69" s="206" t="s">
        <v>200</v>
      </c>
      <c r="D69" s="199"/>
      <c r="E69" s="130"/>
      <c r="F69" s="131"/>
      <c r="G69" s="130"/>
      <c r="H69" s="131"/>
      <c r="I69" s="193" t="s">
        <v>88</v>
      </c>
      <c r="J69" s="194"/>
      <c r="K69" s="197" t="s">
        <v>200</v>
      </c>
      <c r="L69" s="198"/>
      <c r="M69" s="198"/>
      <c r="N69" s="199"/>
      <c r="O69" s="177" t="s">
        <v>148</v>
      </c>
      <c r="P69" s="178"/>
      <c r="Q69" s="178"/>
      <c r="R69" s="178"/>
      <c r="S69" s="179"/>
      <c r="T69" s="147" t="s">
        <v>18</v>
      </c>
      <c r="V69" s="98"/>
      <c r="W69" s="85" t="s">
        <v>224</v>
      </c>
      <c r="X69" s="86" t="s">
        <v>38</v>
      </c>
      <c r="Y69" s="86" t="s">
        <v>38</v>
      </c>
      <c r="Z69" s="86" t="s">
        <v>180</v>
      </c>
      <c r="AA69" s="86"/>
      <c r="AB69" s="86"/>
      <c r="AC69" s="87" t="s">
        <v>224</v>
      </c>
      <c r="AD69" s="85" t="s">
        <v>38</v>
      </c>
      <c r="AE69" s="86" t="s">
        <v>38</v>
      </c>
      <c r="AF69" s="86" t="s">
        <v>38</v>
      </c>
      <c r="AG69" s="86" t="s">
        <v>224</v>
      </c>
      <c r="AH69" s="86"/>
      <c r="AI69" s="86"/>
      <c r="AJ69" s="87" t="s">
        <v>224</v>
      </c>
      <c r="AK69" s="85" t="s">
        <v>224</v>
      </c>
      <c r="AL69" s="86" t="s">
        <v>38</v>
      </c>
      <c r="AM69" s="86" t="s">
        <v>38</v>
      </c>
      <c r="AN69" s="86" t="s">
        <v>38</v>
      </c>
      <c r="AO69" s="86"/>
      <c r="AP69" s="86"/>
      <c r="AQ69" s="87" t="s">
        <v>38</v>
      </c>
      <c r="AR69" s="85" t="s">
        <v>38</v>
      </c>
      <c r="AS69" s="86" t="s">
        <v>224</v>
      </c>
      <c r="AT69" s="86" t="s">
        <v>38</v>
      </c>
      <c r="AU69" s="86" t="s">
        <v>38</v>
      </c>
      <c r="AV69" s="86"/>
      <c r="AW69" s="86"/>
      <c r="AX69" s="87" t="s">
        <v>38</v>
      </c>
      <c r="AY69" s="85"/>
      <c r="AZ69" s="86"/>
      <c r="BA69" s="88"/>
      <c r="BB69" s="189"/>
      <c r="BC69" s="190"/>
      <c r="BD69" s="191"/>
      <c r="BE69" s="192"/>
      <c r="BF69" s="180"/>
      <c r="BG69" s="181"/>
      <c r="BH69" s="181"/>
      <c r="BI69" s="181"/>
      <c r="BJ69" s="182"/>
    </row>
    <row r="70" spans="2:62" ht="20.25" customHeight="1" x14ac:dyDescent="0.45">
      <c r="B70" s="163"/>
      <c r="C70" s="207"/>
      <c r="D70" s="202"/>
      <c r="E70" s="130"/>
      <c r="F70" s="131" t="str">
        <f>C69</f>
        <v>作業療法士</v>
      </c>
      <c r="G70" s="130"/>
      <c r="H70" s="131" t="str">
        <f>I69</f>
        <v>A</v>
      </c>
      <c r="I70" s="195"/>
      <c r="J70" s="196"/>
      <c r="K70" s="200"/>
      <c r="L70" s="201"/>
      <c r="M70" s="201"/>
      <c r="N70" s="202"/>
      <c r="O70" s="177"/>
      <c r="P70" s="178"/>
      <c r="Q70" s="178"/>
      <c r="R70" s="178"/>
      <c r="S70" s="179"/>
      <c r="T70" s="148" t="s">
        <v>181</v>
      </c>
      <c r="U70" s="99"/>
      <c r="V70" s="149"/>
      <c r="W70" s="135">
        <f>IF(W69="","",VLOOKUP(W69,'【記載例】シフト記号表（勤務時間帯）'!$C$6:$L$47,10,FALSE))</f>
        <v>8</v>
      </c>
      <c r="X70" s="136">
        <f>IF(X69="","",VLOOKUP(X69,'【記載例】シフト記号表（勤務時間帯）'!$C$6:$L$47,10,FALSE))</f>
        <v>8</v>
      </c>
      <c r="Y70" s="136">
        <f>IF(Y69="","",VLOOKUP(Y69,'【記載例】シフト記号表（勤務時間帯）'!$C$6:$L$47,10,FALSE))</f>
        <v>8</v>
      </c>
      <c r="Z70" s="136">
        <f>IF(Z69="","",VLOOKUP(Z69,'【記載例】シフト記号表（勤務時間帯）'!$C$6:$L$47,10,FALSE))</f>
        <v>8</v>
      </c>
      <c r="AA70" s="136" t="str">
        <f>IF(AA69="","",VLOOKUP(AA69,'【記載例】シフト記号表（勤務時間帯）'!$C$6:$L$47,10,FALSE))</f>
        <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8</v>
      </c>
      <c r="AH70" s="136" t="str">
        <f>IF(AH69="","",VLOOKUP(AH69,'【記載例】シフト記号表（勤務時間帯）'!$C$6:$L$47,10,FALSE))</f>
        <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8</v>
      </c>
      <c r="AN70" s="136">
        <f>IF(AN69="","",VLOOKUP(AN69,'【記載例】シフト記号表（勤務時間帯）'!$C$6:$L$47,10,FALSE))</f>
        <v>8</v>
      </c>
      <c r="AO70" s="136" t="str">
        <f>IF(AO69="","",VLOOKUP(AO69,'【記載例】シフト記号表（勤務時間帯）'!$C$6:$L$47,10,FALSE))</f>
        <v/>
      </c>
      <c r="AP70" s="136" t="str">
        <f>IF(AP69="","",VLOOKUP(AP69,'【記載例】シフト記号表（勤務時間帯）'!$C$6:$L$47,10,FALSE))</f>
        <v/>
      </c>
      <c r="AQ70" s="137">
        <f>IF(AQ69="","",VLOOKUP(AQ69,'【記載例】シフト記号表（勤務時間帯）'!$C$6:$L$47,10,FALSE))</f>
        <v>8</v>
      </c>
      <c r="AR70" s="135">
        <f>IF(AR69="","",VLOOKUP(AR69,'【記載例】シフト記号表（勤務時間帯）'!$C$6:$L$47,10,FALSE))</f>
        <v>8</v>
      </c>
      <c r="AS70" s="136">
        <f>IF(AS69="","",VLOOKUP(AS69,'【記載例】シフト記号表（勤務時間帯）'!$C$6:$L$47,10,FALSE))</f>
        <v>8</v>
      </c>
      <c r="AT70" s="136">
        <f>IF(AT69="","",VLOOKUP(AT69,'【記載例】シフト記号表（勤務時間帯）'!$C$6:$L$47,10,FALSE))</f>
        <v>8</v>
      </c>
      <c r="AU70" s="136">
        <f>IF(AU69="","",VLOOKUP(AU69,'【記載例】シフト記号表（勤務時間帯）'!$C$6:$L$47,10,FALSE))</f>
        <v>8</v>
      </c>
      <c r="AV70" s="136" t="str">
        <f>IF(AV69="","",VLOOKUP(AV69,'【記載例】シフト記号表（勤務時間帯）'!$C$6:$L$47,10,FALSE))</f>
        <v/>
      </c>
      <c r="AW70" s="136" t="str">
        <f>IF(AW69="","",VLOOKUP(AW69,'【記載例】シフト記号表（勤務時間帯）'!$C$6:$L$47,10,FALSE))</f>
        <v/>
      </c>
      <c r="AX70" s="137">
        <f>IF(AX69="","",VLOOKUP(AX69,'【記載例】シフト記号表（勤務時間帯）'!$C$6:$L$47,10,FALSE))</f>
        <v>8</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186">
        <f>IF($BE$3="４週",SUM(W70:AX70),IF($BE$3="暦月",SUM(W70:BA70),""))</f>
        <v>160</v>
      </c>
      <c r="BC70" s="187"/>
      <c r="BD70" s="188">
        <f>IF($BE$3="４週",BB70/4,IF($BE$3="暦月",(BB70/($BE$8/7)),""))</f>
        <v>40</v>
      </c>
      <c r="BE70" s="187"/>
      <c r="BF70" s="183"/>
      <c r="BG70" s="184"/>
      <c r="BH70" s="184"/>
      <c r="BI70" s="184"/>
      <c r="BJ70" s="185"/>
    </row>
    <row r="71" spans="2:62" ht="20.25" customHeight="1" x14ac:dyDescent="0.45">
      <c r="B71" s="162">
        <f>B69+1</f>
        <v>29</v>
      </c>
      <c r="C71" s="206" t="s">
        <v>201</v>
      </c>
      <c r="D71" s="199"/>
      <c r="E71" s="130"/>
      <c r="F71" s="131"/>
      <c r="G71" s="130"/>
      <c r="H71" s="131"/>
      <c r="I71" s="193" t="s">
        <v>88</v>
      </c>
      <c r="J71" s="194"/>
      <c r="K71" s="197" t="s">
        <v>201</v>
      </c>
      <c r="L71" s="198"/>
      <c r="M71" s="198"/>
      <c r="N71" s="199"/>
      <c r="O71" s="177" t="s">
        <v>149</v>
      </c>
      <c r="P71" s="178"/>
      <c r="Q71" s="178"/>
      <c r="R71" s="178"/>
      <c r="S71" s="179"/>
      <c r="T71" s="147" t="s">
        <v>18</v>
      </c>
      <c r="V71" s="98"/>
      <c r="W71" s="85"/>
      <c r="X71" s="86" t="s">
        <v>224</v>
      </c>
      <c r="Y71" s="86" t="s">
        <v>224</v>
      </c>
      <c r="Z71" s="86"/>
      <c r="AA71" s="86" t="s">
        <v>224</v>
      </c>
      <c r="AB71" s="86" t="s">
        <v>38</v>
      </c>
      <c r="AC71" s="87" t="s">
        <v>38</v>
      </c>
      <c r="AD71" s="85"/>
      <c r="AE71" s="86" t="s">
        <v>38</v>
      </c>
      <c r="AF71" s="86" t="s">
        <v>224</v>
      </c>
      <c r="AG71" s="86"/>
      <c r="AH71" s="86" t="s">
        <v>38</v>
      </c>
      <c r="AI71" s="86" t="s">
        <v>180</v>
      </c>
      <c r="AJ71" s="87" t="s">
        <v>180</v>
      </c>
      <c r="AK71" s="85"/>
      <c r="AL71" s="86" t="s">
        <v>224</v>
      </c>
      <c r="AM71" s="86" t="s">
        <v>38</v>
      </c>
      <c r="AN71" s="86"/>
      <c r="AO71" s="86" t="s">
        <v>38</v>
      </c>
      <c r="AP71" s="86" t="s">
        <v>224</v>
      </c>
      <c r="AQ71" s="87" t="s">
        <v>180</v>
      </c>
      <c r="AR71" s="85"/>
      <c r="AS71" s="86" t="s">
        <v>38</v>
      </c>
      <c r="AT71" s="86" t="s">
        <v>224</v>
      </c>
      <c r="AU71" s="86"/>
      <c r="AV71" s="86" t="s">
        <v>224</v>
      </c>
      <c r="AW71" s="86" t="s">
        <v>38</v>
      </c>
      <c r="AX71" s="87" t="s">
        <v>224</v>
      </c>
      <c r="AY71" s="85"/>
      <c r="AZ71" s="86"/>
      <c r="BA71" s="88"/>
      <c r="BB71" s="189"/>
      <c r="BC71" s="190"/>
      <c r="BD71" s="191"/>
      <c r="BE71" s="192"/>
      <c r="BF71" s="180"/>
      <c r="BG71" s="181"/>
      <c r="BH71" s="181"/>
      <c r="BI71" s="181"/>
      <c r="BJ71" s="182"/>
    </row>
    <row r="72" spans="2:62" ht="20.25" customHeight="1" x14ac:dyDescent="0.45">
      <c r="B72" s="163"/>
      <c r="C72" s="214"/>
      <c r="D72" s="215"/>
      <c r="E72" s="158"/>
      <c r="F72" s="159" t="str">
        <f>C71</f>
        <v>言語聴覚士</v>
      </c>
      <c r="G72" s="158"/>
      <c r="H72" s="159" t="str">
        <f>I71</f>
        <v>A</v>
      </c>
      <c r="I72" s="216"/>
      <c r="J72" s="217"/>
      <c r="K72" s="218"/>
      <c r="L72" s="219"/>
      <c r="M72" s="219"/>
      <c r="N72" s="215"/>
      <c r="O72" s="177"/>
      <c r="P72" s="178"/>
      <c r="Q72" s="178"/>
      <c r="R72" s="178"/>
      <c r="S72" s="179"/>
      <c r="T72" s="148" t="s">
        <v>181</v>
      </c>
      <c r="U72" s="99"/>
      <c r="V72" s="149"/>
      <c r="W72" s="135" t="str">
        <f>IF(W71="","",VLOOKUP(W71,'【記載例】シフト記号表（勤務時間帯）'!$C$6:$L$47,10,FALSE))</f>
        <v/>
      </c>
      <c r="X72" s="136">
        <f>IF(X71="","",VLOOKUP(X71,'【記載例】シフト記号表（勤務時間帯）'!$C$6:$L$47,10,FALSE))</f>
        <v>8</v>
      </c>
      <c r="Y72" s="136">
        <f>IF(Y71="","",VLOOKUP(Y71,'【記載例】シフト記号表（勤務時間帯）'!$C$6:$L$47,10,FALSE))</f>
        <v>8</v>
      </c>
      <c r="Z72" s="136" t="str">
        <f>IF(Z71="","",VLOOKUP(Z71,'【記載例】シフト記号表（勤務時間帯）'!$C$6:$L$47,10,FALSE))</f>
        <v/>
      </c>
      <c r="AA72" s="136">
        <f>IF(AA71="","",VLOOKUP(AA71,'【記載例】シフト記号表（勤務時間帯）'!$C$6:$L$47,10,FALSE))</f>
        <v>8</v>
      </c>
      <c r="AB72" s="136">
        <f>IF(AB71="","",VLOOKUP(AB71,'【記載例】シフト記号表（勤務時間帯）'!$C$6:$L$47,10,FALSE))</f>
        <v>8</v>
      </c>
      <c r="AC72" s="137">
        <f>IF(AC71="","",VLOOKUP(AC71,'【記載例】シフト記号表（勤務時間帯）'!$C$6:$L$47,10,FALSE))</f>
        <v>8</v>
      </c>
      <c r="AD72" s="135" t="str">
        <f>IF(AD71="","",VLOOKUP(AD71,'【記載例】シフト記号表（勤務時間帯）'!$C$6:$L$47,10,FALSE))</f>
        <v/>
      </c>
      <c r="AE72" s="136">
        <f>IF(AE71="","",VLOOKUP(AE71,'【記載例】シフト記号表（勤務時間帯）'!$C$6:$L$47,10,FALSE))</f>
        <v>8</v>
      </c>
      <c r="AF72" s="136">
        <f>IF(AF71="","",VLOOKUP(AF71,'【記載例】シフト記号表（勤務時間帯）'!$C$6:$L$47,10,FALSE))</f>
        <v>8</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f>IF(AJ71="","",VLOOKUP(AJ71,'【記載例】シフト記号表（勤務時間帯）'!$C$6:$L$47,10,FALSE))</f>
        <v>8</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t="str">
        <f>IF(AN71="","",VLOOKUP(AN71,'【記載例】シフト記号表（勤務時間帯）'!$C$6:$L$47,10,FALSE))</f>
        <v/>
      </c>
      <c r="AO72" s="136">
        <f>IF(AO71="","",VLOOKUP(AO71,'【記載例】シフト記号表（勤務時間帯）'!$C$6:$L$47,10,FALSE))</f>
        <v>8</v>
      </c>
      <c r="AP72" s="136">
        <f>IF(AP71="","",VLOOKUP(AP71,'【記載例】シフト記号表（勤務時間帯）'!$C$6:$L$47,10,FALSE))</f>
        <v>8</v>
      </c>
      <c r="AQ72" s="137">
        <f>IF(AQ71="","",VLOOKUP(AQ71,'【記載例】シフト記号表（勤務時間帯）'!$C$6:$L$47,10,FALSE))</f>
        <v>8</v>
      </c>
      <c r="AR72" s="135" t="str">
        <f>IF(AR71="","",VLOOKUP(AR71,'【記載例】シフト記号表（勤務時間帯）'!$C$6:$L$47,10,FALSE))</f>
        <v/>
      </c>
      <c r="AS72" s="136">
        <f>IF(AS71="","",VLOOKUP(AS71,'【記載例】シフト記号表（勤務時間帯）'!$C$6:$L$47,10,FALSE))</f>
        <v>8</v>
      </c>
      <c r="AT72" s="136">
        <f>IF(AT71="","",VLOOKUP(AT71,'【記載例】シフト記号表（勤務時間帯）'!$C$6:$L$47,10,FALSE))</f>
        <v>8</v>
      </c>
      <c r="AU72" s="136" t="str">
        <f>IF(AU71="","",VLOOKUP(AU71,'【記載例】シフト記号表（勤務時間帯）'!$C$6:$L$47,10,FALSE))</f>
        <v/>
      </c>
      <c r="AV72" s="136">
        <f>IF(AV71="","",VLOOKUP(AV71,'【記載例】シフト記号表（勤務時間帯）'!$C$6:$L$47,10,FALSE))</f>
        <v>8</v>
      </c>
      <c r="AW72" s="136">
        <f>IF(AW71="","",VLOOKUP(AW71,'【記載例】シフト記号表（勤務時間帯）'!$C$6:$L$47,10,FALSE))</f>
        <v>8</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211">
        <f>IF($BE$3="４週",SUM(W72:AX72),IF($BE$3="暦月",SUM(W72:BA72),""))</f>
        <v>160</v>
      </c>
      <c r="BC72" s="212"/>
      <c r="BD72" s="213">
        <f>IF($BE$3="４週",BB72/4,IF($BE$3="暦月",(BB72/($BE$8/7)),""))</f>
        <v>40</v>
      </c>
      <c r="BE72" s="212"/>
      <c r="BF72" s="208"/>
      <c r="BG72" s="209"/>
      <c r="BH72" s="209"/>
      <c r="BI72" s="209"/>
      <c r="BJ72" s="210"/>
    </row>
    <row r="73" spans="2:62" ht="20.25" customHeight="1" x14ac:dyDescent="0.45">
      <c r="B73" s="162">
        <f>B71+1</f>
        <v>30</v>
      </c>
      <c r="C73" s="206"/>
      <c r="D73" s="199"/>
      <c r="E73" s="132"/>
      <c r="F73" s="133"/>
      <c r="G73" s="132"/>
      <c r="H73" s="133"/>
      <c r="I73" s="193"/>
      <c r="J73" s="194"/>
      <c r="K73" s="197"/>
      <c r="L73" s="198"/>
      <c r="M73" s="198"/>
      <c r="N73" s="199"/>
      <c r="O73" s="177"/>
      <c r="P73" s="178"/>
      <c r="Q73" s="178"/>
      <c r="R73" s="178"/>
      <c r="S73" s="179"/>
      <c r="T73" s="100" t="s">
        <v>18</v>
      </c>
      <c r="U73" s="101"/>
      <c r="V73" s="102"/>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thickBot="1" x14ac:dyDescent="0.5">
      <c r="B74" s="164"/>
      <c r="C74" s="306"/>
      <c r="D74" s="240"/>
      <c r="E74" s="142"/>
      <c r="F74" s="143">
        <f>C74</f>
        <v>0</v>
      </c>
      <c r="G74" s="142"/>
      <c r="H74" s="143">
        <f>I74</f>
        <v>0</v>
      </c>
      <c r="I74" s="236"/>
      <c r="J74" s="237"/>
      <c r="K74" s="238"/>
      <c r="L74" s="239"/>
      <c r="M74" s="239"/>
      <c r="N74" s="240"/>
      <c r="O74" s="241"/>
      <c r="P74" s="242"/>
      <c r="Q74" s="242"/>
      <c r="R74" s="242"/>
      <c r="S74" s="243"/>
      <c r="T74" s="144" t="s">
        <v>181</v>
      </c>
      <c r="U74" s="145"/>
      <c r="V74" s="146"/>
      <c r="W74" s="138" t="str">
        <f>IF(W73="","",VLOOKUP(W73,'【記載例】シフト記号表（勤務時間帯）'!$C$6:$L$47,10,FALSE))</f>
        <v/>
      </c>
      <c r="X74" s="139" t="str">
        <f>IF(X73="","",VLOOKUP(X73,'【記載例】シフト記号表（勤務時間帯）'!$C$6:$L$47,10,FALSE))</f>
        <v/>
      </c>
      <c r="Y74" s="139" t="str">
        <f>IF(Y73="","",VLOOKUP(Y73,'【記載例】シフト記号表（勤務時間帯）'!$C$6:$L$47,10,FALSE))</f>
        <v/>
      </c>
      <c r="Z74" s="139" t="str">
        <f>IF(Z73="","",VLOOKUP(Z73,'【記載例】シフト記号表（勤務時間帯）'!$C$6:$L$47,10,FALSE))</f>
        <v/>
      </c>
      <c r="AA74" s="139" t="str">
        <f>IF(AA73="","",VLOOKUP(AA73,'【記載例】シフト記号表（勤務時間帯）'!$C$6:$L$47,10,FALSE))</f>
        <v/>
      </c>
      <c r="AB74" s="139" t="str">
        <f>IF(AB73="","",VLOOKUP(AB73,'【記載例】シフト記号表（勤務時間帯）'!$C$6:$L$47,10,FALSE))</f>
        <v/>
      </c>
      <c r="AC74" s="140" t="str">
        <f>IF(AC73="","",VLOOKUP(AC73,'【記載例】シフト記号表（勤務時間帯）'!$C$6:$L$47,10,FALSE))</f>
        <v/>
      </c>
      <c r="AD74" s="138" t="str">
        <f>IF(AD73="","",VLOOKUP(AD73,'【記載例】シフト記号表（勤務時間帯）'!$C$6:$L$47,10,FALSE))</f>
        <v/>
      </c>
      <c r="AE74" s="139" t="str">
        <f>IF(AE73="","",VLOOKUP(AE73,'【記載例】シフト記号表（勤務時間帯）'!$C$6:$L$47,10,FALSE))</f>
        <v/>
      </c>
      <c r="AF74" s="139" t="str">
        <f>IF(AF73="","",VLOOKUP(AF73,'【記載例】シフト記号表（勤務時間帯）'!$C$6:$L$47,10,FALSE))</f>
        <v/>
      </c>
      <c r="AG74" s="139" t="str">
        <f>IF(AG73="","",VLOOKUP(AG73,'【記載例】シフト記号表（勤務時間帯）'!$C$6:$L$47,10,FALSE))</f>
        <v/>
      </c>
      <c r="AH74" s="139" t="str">
        <f>IF(AH73="","",VLOOKUP(AH73,'【記載例】シフト記号表（勤務時間帯）'!$C$6:$L$47,10,FALSE))</f>
        <v/>
      </c>
      <c r="AI74" s="139" t="str">
        <f>IF(AI73="","",VLOOKUP(AI73,'【記載例】シフト記号表（勤務時間帯）'!$C$6:$L$47,10,FALSE))</f>
        <v/>
      </c>
      <c r="AJ74" s="140" t="str">
        <f>IF(AJ73="","",VLOOKUP(AJ73,'【記載例】シフト記号表（勤務時間帯）'!$C$6:$L$47,10,FALSE))</f>
        <v/>
      </c>
      <c r="AK74" s="138" t="str">
        <f>IF(AK73="","",VLOOKUP(AK73,'【記載例】シフト記号表（勤務時間帯）'!$C$6:$L$47,10,FALSE))</f>
        <v/>
      </c>
      <c r="AL74" s="139" t="str">
        <f>IF(AL73="","",VLOOKUP(AL73,'【記載例】シフト記号表（勤務時間帯）'!$C$6:$L$47,10,FALSE))</f>
        <v/>
      </c>
      <c r="AM74" s="139" t="str">
        <f>IF(AM73="","",VLOOKUP(AM73,'【記載例】シフト記号表（勤務時間帯）'!$C$6:$L$47,10,FALSE))</f>
        <v/>
      </c>
      <c r="AN74" s="139" t="str">
        <f>IF(AN73="","",VLOOKUP(AN73,'【記載例】シフト記号表（勤務時間帯）'!$C$6:$L$47,10,FALSE))</f>
        <v/>
      </c>
      <c r="AO74" s="139" t="str">
        <f>IF(AO73="","",VLOOKUP(AO73,'【記載例】シフト記号表（勤務時間帯）'!$C$6:$L$47,10,FALSE))</f>
        <v/>
      </c>
      <c r="AP74" s="139" t="str">
        <f>IF(AP73="","",VLOOKUP(AP73,'【記載例】シフト記号表（勤務時間帯）'!$C$6:$L$47,10,FALSE))</f>
        <v/>
      </c>
      <c r="AQ74" s="140" t="str">
        <f>IF(AQ73="","",VLOOKUP(AQ73,'【記載例】シフト記号表（勤務時間帯）'!$C$6:$L$47,10,FALSE))</f>
        <v/>
      </c>
      <c r="AR74" s="138" t="str">
        <f>IF(AR73="","",VLOOKUP(AR73,'【記載例】シフト記号表（勤務時間帯）'!$C$6:$L$47,10,FALSE))</f>
        <v/>
      </c>
      <c r="AS74" s="139" t="str">
        <f>IF(AS73="","",VLOOKUP(AS73,'【記載例】シフト記号表（勤務時間帯）'!$C$6:$L$47,10,FALSE))</f>
        <v/>
      </c>
      <c r="AT74" s="139" t="str">
        <f>IF(AT73="","",VLOOKUP(AT73,'【記載例】シフト記号表（勤務時間帯）'!$C$6:$L$47,10,FALSE))</f>
        <v/>
      </c>
      <c r="AU74" s="139" t="str">
        <f>IF(AU73="","",VLOOKUP(AU73,'【記載例】シフト記号表（勤務時間帯）'!$C$6:$L$47,10,FALSE))</f>
        <v/>
      </c>
      <c r="AV74" s="139" t="str">
        <f>IF(AV73="","",VLOOKUP(AV73,'【記載例】シフト記号表（勤務時間帯）'!$C$6:$L$47,10,FALSE))</f>
        <v/>
      </c>
      <c r="AW74" s="139" t="str">
        <f>IF(AW73="","",VLOOKUP(AW73,'【記載例】シフト記号表（勤務時間帯）'!$C$6:$L$47,10,FALSE))</f>
        <v/>
      </c>
      <c r="AX74" s="140" t="str">
        <f>IF(AX73="","",VLOOKUP(AX73,'【記載例】シフト記号表（勤務時間帯）'!$C$6:$L$47,10,FALSE))</f>
        <v/>
      </c>
      <c r="AY74" s="138" t="str">
        <f>IF(AY73="","",VLOOKUP(AY73,'【記載例】シフト記号表（勤務時間帯）'!$C$6:$L$47,10,FALSE))</f>
        <v/>
      </c>
      <c r="AZ74" s="139" t="str">
        <f>IF(AZ73="","",VLOOKUP(AZ73,'【記載例】シフト記号表（勤務時間帯）'!$C$6:$L$47,10,FALSE))</f>
        <v/>
      </c>
      <c r="BA74" s="141" t="str">
        <f>IF(BA73="","",VLOOKUP(BA73,'【記載例】シフト記号表（勤務時間帯）'!$C$6:$L$47,10,FALSE))</f>
        <v/>
      </c>
      <c r="BB74" s="247">
        <f>IF($BE$3="４週",SUM(W74:AX74),IF($BE$3="暦月",SUM(W74:BA74),""))</f>
        <v>0</v>
      </c>
      <c r="BC74" s="248"/>
      <c r="BD74" s="249">
        <f>IF($BE$3="４週",BB74/4,IF($BE$3="暦月",(BB74/($BE$8/7)),""))</f>
        <v>0</v>
      </c>
      <c r="BE74" s="248"/>
      <c r="BF74" s="244"/>
      <c r="BG74" s="245"/>
      <c r="BH74" s="245"/>
      <c r="BI74" s="245"/>
      <c r="BJ74" s="246"/>
    </row>
    <row r="75" spans="2:62" ht="20.25" customHeight="1" x14ac:dyDescent="0.45">
      <c r="B75" s="35"/>
      <c r="C75" s="51"/>
      <c r="D75" s="51"/>
      <c r="E75" s="51"/>
      <c r="F75" s="51"/>
      <c r="G75" s="51"/>
      <c r="H75" s="51"/>
      <c r="I75" s="52"/>
      <c r="J75" s="52"/>
      <c r="K75" s="51"/>
      <c r="L75" s="51"/>
      <c r="M75" s="51"/>
      <c r="N75" s="51"/>
      <c r="O75" s="53"/>
      <c r="P75" s="53"/>
      <c r="Q75" s="53"/>
      <c r="R75" s="54"/>
      <c r="S75" s="54"/>
      <c r="T75" s="54"/>
      <c r="U75" s="55"/>
      <c r="V75" s="56"/>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8"/>
      <c r="BE75" s="58"/>
      <c r="BF75" s="53"/>
      <c r="BG75" s="53"/>
      <c r="BH75" s="53"/>
      <c r="BI75" s="53"/>
      <c r="BJ75" s="53"/>
    </row>
    <row r="76" spans="2:62" ht="20.25" customHeight="1" x14ac:dyDescent="0.45">
      <c r="B76" s="35"/>
      <c r="C76" s="51"/>
      <c r="D76" s="51"/>
      <c r="E76" s="51"/>
      <c r="F76" s="51"/>
      <c r="G76" s="51"/>
      <c r="H76" s="51"/>
      <c r="I76" s="103"/>
      <c r="J76" s="2" t="s">
        <v>243</v>
      </c>
      <c r="K76" s="2"/>
      <c r="L76" s="2"/>
      <c r="M76" s="2"/>
      <c r="N76" s="2"/>
      <c r="O76" s="2"/>
      <c r="P76" s="2"/>
      <c r="Q76" s="2"/>
      <c r="R76" s="2"/>
      <c r="S76" s="2"/>
      <c r="T76" s="28"/>
      <c r="U76" s="2"/>
      <c r="V76" s="2"/>
      <c r="W76" s="2"/>
      <c r="X76" s="2"/>
      <c r="Y76" s="2"/>
      <c r="Z76" s="104"/>
      <c r="AA76" s="2" t="s">
        <v>122</v>
      </c>
      <c r="AB76" s="2"/>
      <c r="AC76" s="2"/>
      <c r="AD76" s="2"/>
      <c r="AE76" s="2"/>
      <c r="AF76" s="2"/>
      <c r="AG76" s="104"/>
      <c r="AH76" s="104"/>
      <c r="AI76" s="104"/>
      <c r="AJ76" s="104"/>
      <c r="AK76" s="104"/>
      <c r="AL76" s="104"/>
      <c r="AM76" s="104"/>
      <c r="AN76" s="105"/>
      <c r="AO76" s="58"/>
      <c r="AP76" s="53"/>
      <c r="AQ76" s="53"/>
      <c r="AR76" s="53"/>
      <c r="AS76" s="53"/>
      <c r="AT76" s="53"/>
    </row>
    <row r="77" spans="2:62" ht="20.25" customHeight="1" x14ac:dyDescent="0.45">
      <c r="B77" s="35"/>
      <c r="C77" s="51"/>
      <c r="D77" s="51"/>
      <c r="E77" s="51"/>
      <c r="F77" s="51"/>
      <c r="G77" s="51"/>
      <c r="H77" s="51"/>
      <c r="I77" s="103"/>
      <c r="J77" s="2"/>
      <c r="K77" s="2"/>
      <c r="L77" s="2"/>
      <c r="M77" s="2"/>
      <c r="N77" s="2"/>
      <c r="O77" s="2"/>
      <c r="P77" s="2"/>
      <c r="Q77" s="2"/>
      <c r="R77" s="2"/>
      <c r="S77" s="2"/>
      <c r="T77" s="28"/>
      <c r="U77" s="2"/>
      <c r="V77" s="2"/>
      <c r="W77" s="2"/>
      <c r="X77" s="2"/>
      <c r="Y77" s="2"/>
      <c r="Z77" s="104"/>
      <c r="AA77" s="221" t="s">
        <v>4</v>
      </c>
      <c r="AB77" s="221"/>
      <c r="AC77" s="221" t="s">
        <v>5</v>
      </c>
      <c r="AD77" s="221"/>
      <c r="AE77" s="221"/>
      <c r="AF77" s="221"/>
      <c r="AG77" s="104"/>
      <c r="AH77" s="104"/>
      <c r="AI77" s="104"/>
      <c r="AJ77" s="104"/>
      <c r="AK77" s="104"/>
      <c r="AL77" s="104"/>
      <c r="AM77" s="104"/>
      <c r="AN77" s="105"/>
      <c r="AO77" s="58"/>
      <c r="AP77" s="205"/>
      <c r="AQ77" s="205"/>
      <c r="AR77" s="205"/>
      <c r="AS77" s="205"/>
      <c r="AT77" s="53"/>
    </row>
    <row r="78" spans="2:62" ht="20.25" customHeight="1" x14ac:dyDescent="0.45">
      <c r="B78" s="35"/>
      <c r="C78" s="51"/>
      <c r="D78" s="51"/>
      <c r="E78" s="51"/>
      <c r="F78" s="51"/>
      <c r="G78" s="51"/>
      <c r="H78" s="51"/>
      <c r="I78" s="103"/>
      <c r="J78" s="2"/>
      <c r="K78" s="220" t="s">
        <v>104</v>
      </c>
      <c r="L78" s="220"/>
      <c r="M78" s="220" t="s">
        <v>105</v>
      </c>
      <c r="N78" s="220"/>
      <c r="O78" s="220"/>
      <c r="P78" s="220"/>
      <c r="Q78" s="2"/>
      <c r="R78" s="250" t="s">
        <v>106</v>
      </c>
      <c r="S78" s="250"/>
      <c r="T78" s="250"/>
      <c r="U78" s="250"/>
      <c r="V78" s="2"/>
      <c r="W78" s="106" t="s">
        <v>107</v>
      </c>
      <c r="X78" s="106"/>
      <c r="Y78" s="2"/>
      <c r="Z78" s="104"/>
      <c r="AA78" s="221" t="s">
        <v>6</v>
      </c>
      <c r="AB78" s="221"/>
      <c r="AC78" s="221" t="s">
        <v>93</v>
      </c>
      <c r="AD78" s="221"/>
      <c r="AE78" s="221"/>
      <c r="AF78" s="221"/>
      <c r="AG78" s="104"/>
      <c r="AH78" s="104"/>
      <c r="AI78" s="104"/>
      <c r="AJ78" s="104"/>
      <c r="AK78" s="104"/>
      <c r="AL78" s="104"/>
      <c r="AM78" s="104"/>
      <c r="AN78" s="105"/>
      <c r="AO78" s="58"/>
      <c r="AP78" s="204"/>
      <c r="AQ78" s="204"/>
      <c r="AR78" s="204"/>
      <c r="AS78" s="204"/>
      <c r="AT78" s="53"/>
    </row>
    <row r="79" spans="2:62" ht="20.25" customHeight="1" x14ac:dyDescent="0.45">
      <c r="B79" s="35"/>
      <c r="C79" s="51"/>
      <c r="D79" s="51"/>
      <c r="E79" s="51"/>
      <c r="F79" s="51"/>
      <c r="G79" s="51"/>
      <c r="H79" s="51"/>
      <c r="I79" s="103"/>
      <c r="J79" s="2"/>
      <c r="K79" s="230"/>
      <c r="L79" s="230"/>
      <c r="M79" s="230" t="s">
        <v>108</v>
      </c>
      <c r="N79" s="230"/>
      <c r="O79" s="230" t="s">
        <v>109</v>
      </c>
      <c r="P79" s="230"/>
      <c r="Q79" s="2"/>
      <c r="R79" s="230" t="s">
        <v>108</v>
      </c>
      <c r="S79" s="230"/>
      <c r="T79" s="230" t="s">
        <v>109</v>
      </c>
      <c r="U79" s="230"/>
      <c r="V79" s="2"/>
      <c r="W79" s="106" t="s">
        <v>110</v>
      </c>
      <c r="X79" s="106"/>
      <c r="Y79" s="2"/>
      <c r="Z79" s="104"/>
      <c r="AA79" s="221" t="s">
        <v>7</v>
      </c>
      <c r="AB79" s="221"/>
      <c r="AC79" s="221" t="s">
        <v>94</v>
      </c>
      <c r="AD79" s="221"/>
      <c r="AE79" s="221"/>
      <c r="AF79" s="221"/>
      <c r="AG79" s="104"/>
      <c r="AH79" s="104"/>
      <c r="AI79" s="104"/>
      <c r="AJ79" s="104"/>
      <c r="AK79" s="104"/>
      <c r="AL79" s="104"/>
      <c r="AM79" s="104"/>
      <c r="AN79" s="105"/>
      <c r="AO79" s="58"/>
      <c r="AP79" s="203"/>
      <c r="AQ79" s="203"/>
      <c r="AR79" s="203"/>
      <c r="AS79" s="203"/>
      <c r="AT79" s="53"/>
    </row>
    <row r="80" spans="2:62" ht="20.25" customHeight="1" x14ac:dyDescent="0.45">
      <c r="B80" s="35"/>
      <c r="C80" s="51"/>
      <c r="D80" s="51"/>
      <c r="E80" s="51"/>
      <c r="F80" s="51"/>
      <c r="G80" s="51"/>
      <c r="H80" s="51"/>
      <c r="I80" s="103"/>
      <c r="J80" s="2"/>
      <c r="K80" s="221" t="s">
        <v>6</v>
      </c>
      <c r="L80" s="221"/>
      <c r="M80" s="225">
        <f>SUMIFS($BB$15:$BB$74,$F$15:$F$74,"看護職員",$H$15:$H$74,"A")</f>
        <v>960</v>
      </c>
      <c r="N80" s="225"/>
      <c r="O80" s="226">
        <f>SUMIFS($BD$15:$BD$74,$F$15:$F$74,"看護職員",$H$15:$H$74,"A")</f>
        <v>240</v>
      </c>
      <c r="P80" s="226"/>
      <c r="Q80" s="113"/>
      <c r="R80" s="227">
        <v>0</v>
      </c>
      <c r="S80" s="227"/>
      <c r="T80" s="227">
        <v>0</v>
      </c>
      <c r="U80" s="227"/>
      <c r="V80" s="113"/>
      <c r="W80" s="228">
        <v>6</v>
      </c>
      <c r="X80" s="229"/>
      <c r="Y80" s="2"/>
      <c r="Z80" s="104"/>
      <c r="AA80" s="221" t="s">
        <v>8</v>
      </c>
      <c r="AB80" s="221"/>
      <c r="AC80" s="221" t="s">
        <v>95</v>
      </c>
      <c r="AD80" s="221"/>
      <c r="AE80" s="221"/>
      <c r="AF80" s="221"/>
      <c r="AG80" s="104"/>
      <c r="AH80" s="104"/>
      <c r="AI80" s="104"/>
      <c r="AJ80" s="104"/>
      <c r="AK80" s="104"/>
      <c r="AL80" s="104"/>
      <c r="AM80" s="104"/>
      <c r="AN80" s="105"/>
      <c r="AO80" s="58"/>
      <c r="AP80" s="61"/>
      <c r="AQ80" s="61"/>
      <c r="AR80" s="61"/>
      <c r="AS80" s="61"/>
      <c r="AT80" s="53"/>
    </row>
    <row r="81" spans="2:46" ht="20.25" customHeight="1" x14ac:dyDescent="0.45">
      <c r="B81" s="35"/>
      <c r="C81" s="51"/>
      <c r="D81" s="51"/>
      <c r="E81" s="51"/>
      <c r="F81" s="51"/>
      <c r="G81" s="51"/>
      <c r="H81" s="51"/>
      <c r="I81" s="103"/>
      <c r="J81" s="2"/>
      <c r="K81" s="221" t="s">
        <v>7</v>
      </c>
      <c r="L81" s="221"/>
      <c r="M81" s="225">
        <f>SUMIFS($BB$15:$BB$74,$F$15:$F$74,"看護職員",$H$15:$H$74,"B")</f>
        <v>0</v>
      </c>
      <c r="N81" s="225"/>
      <c r="O81" s="226">
        <f>SUMIFS($BD$15:$BD$74,$F$15:$F$74,"看護職員",$H$15:$H$74,"B")</f>
        <v>0</v>
      </c>
      <c r="P81" s="226"/>
      <c r="Q81" s="113"/>
      <c r="R81" s="227">
        <v>0</v>
      </c>
      <c r="S81" s="227"/>
      <c r="T81" s="227">
        <v>0</v>
      </c>
      <c r="U81" s="227"/>
      <c r="V81" s="113"/>
      <c r="W81" s="228">
        <v>0</v>
      </c>
      <c r="X81" s="229"/>
      <c r="Y81" s="2"/>
      <c r="Z81" s="104"/>
      <c r="AA81" s="221" t="s">
        <v>9</v>
      </c>
      <c r="AB81" s="221"/>
      <c r="AC81" s="221" t="s">
        <v>123</v>
      </c>
      <c r="AD81" s="221"/>
      <c r="AE81" s="221"/>
      <c r="AF81" s="221"/>
      <c r="AG81" s="104"/>
      <c r="AH81" s="104"/>
      <c r="AI81" s="104"/>
      <c r="AJ81" s="104"/>
      <c r="AK81" s="104"/>
      <c r="AL81" s="104"/>
      <c r="AM81" s="104"/>
      <c r="AN81" s="105"/>
      <c r="AO81" s="58"/>
      <c r="AP81" s="53"/>
      <c r="AQ81" s="53"/>
      <c r="AR81" s="53"/>
      <c r="AS81" s="53"/>
      <c r="AT81" s="53"/>
    </row>
    <row r="82" spans="2:46" ht="20.25" customHeight="1" x14ac:dyDescent="0.45">
      <c r="B82" s="35"/>
      <c r="C82" s="51"/>
      <c r="D82" s="51"/>
      <c r="E82" s="51"/>
      <c r="F82" s="51"/>
      <c r="G82" s="51"/>
      <c r="H82" s="51"/>
      <c r="I82" s="103"/>
      <c r="J82" s="2"/>
      <c r="K82" s="221" t="s">
        <v>8</v>
      </c>
      <c r="L82" s="221"/>
      <c r="M82" s="225">
        <f>SUMIFS($BB$15:$BB$74,$F$15:$F$74,"看護職員",$H$15:$H$74,"C")</f>
        <v>0</v>
      </c>
      <c r="N82" s="225"/>
      <c r="O82" s="226">
        <f>SUMIFS($BD$15:$BD$74,$F$15:$F$74,"看護職員",$H$15:$H$74,"C")</f>
        <v>0</v>
      </c>
      <c r="P82" s="226"/>
      <c r="Q82" s="113"/>
      <c r="R82" s="227">
        <v>0</v>
      </c>
      <c r="S82" s="227"/>
      <c r="T82" s="222">
        <v>0</v>
      </c>
      <c r="U82" s="222"/>
      <c r="V82" s="113"/>
      <c r="W82" s="223" t="s">
        <v>36</v>
      </c>
      <c r="X82" s="224"/>
      <c r="Y82" s="2"/>
      <c r="Z82" s="104"/>
      <c r="AA82" s="2"/>
      <c r="AB82" s="2"/>
      <c r="AC82" s="2"/>
      <c r="AD82" s="2"/>
      <c r="AE82" s="2"/>
      <c r="AF82" s="2"/>
      <c r="AG82" s="104"/>
      <c r="AH82" s="104"/>
      <c r="AI82" s="104"/>
      <c r="AJ82" s="104"/>
      <c r="AK82" s="104"/>
      <c r="AL82" s="104"/>
      <c r="AM82" s="104"/>
      <c r="AN82" s="105"/>
      <c r="AO82" s="58"/>
      <c r="AP82" s="53"/>
      <c r="AQ82" s="53"/>
      <c r="AR82" s="53"/>
      <c r="AS82" s="53"/>
      <c r="AT82" s="53"/>
    </row>
    <row r="83" spans="2:46" ht="20.25" customHeight="1" x14ac:dyDescent="0.45">
      <c r="B83" s="35"/>
      <c r="C83" s="51"/>
      <c r="D83" s="51"/>
      <c r="E83" s="51"/>
      <c r="F83" s="51"/>
      <c r="G83" s="51"/>
      <c r="H83" s="51"/>
      <c r="I83" s="103"/>
      <c r="J83" s="2"/>
      <c r="K83" s="221" t="s">
        <v>9</v>
      </c>
      <c r="L83" s="221"/>
      <c r="M83" s="225">
        <f>SUMIFS($BB$15:$BB$74,$F$15:$F$74,"看護職員",$H$15:$H$74,"D")</f>
        <v>0</v>
      </c>
      <c r="N83" s="225"/>
      <c r="O83" s="226">
        <f>SUMIFS($BD$15:$BD$74,$F$15:$F$74,"看護職員",$H$15:$H$74,"D")</f>
        <v>0</v>
      </c>
      <c r="P83" s="226"/>
      <c r="Q83" s="113"/>
      <c r="R83" s="227">
        <v>0</v>
      </c>
      <c r="S83" s="227"/>
      <c r="T83" s="222">
        <v>0</v>
      </c>
      <c r="U83" s="222"/>
      <c r="V83" s="113"/>
      <c r="W83" s="223" t="s">
        <v>36</v>
      </c>
      <c r="X83" s="224"/>
      <c r="Y83" s="2"/>
      <c r="Z83" s="104"/>
      <c r="AA83" s="2"/>
      <c r="AB83" s="2"/>
      <c r="AC83" s="2"/>
      <c r="AD83" s="2"/>
      <c r="AE83" s="2"/>
      <c r="AF83" s="2"/>
      <c r="AG83" s="104"/>
      <c r="AH83" s="104"/>
      <c r="AI83" s="104"/>
      <c r="AJ83" s="104"/>
      <c r="AK83" s="104"/>
      <c r="AL83" s="104"/>
      <c r="AM83" s="104"/>
      <c r="AN83" s="105"/>
      <c r="AO83" s="58"/>
      <c r="AP83" s="53"/>
      <c r="AQ83" s="53"/>
      <c r="AR83" s="53"/>
      <c r="AS83" s="53"/>
      <c r="AT83" s="53"/>
    </row>
    <row r="84" spans="2:46" ht="20.25" customHeight="1" x14ac:dyDescent="0.45">
      <c r="B84" s="35"/>
      <c r="C84" s="51"/>
      <c r="D84" s="51"/>
      <c r="E84" s="51"/>
      <c r="F84" s="51"/>
      <c r="G84" s="51"/>
      <c r="H84" s="51"/>
      <c r="I84" s="103"/>
      <c r="J84" s="2"/>
      <c r="K84" s="221" t="s">
        <v>111</v>
      </c>
      <c r="L84" s="221"/>
      <c r="M84" s="225">
        <f>SUM(M80:N83)</f>
        <v>960</v>
      </c>
      <c r="N84" s="225"/>
      <c r="O84" s="226">
        <f>SUM(O80:P83)</f>
        <v>240</v>
      </c>
      <c r="P84" s="226"/>
      <c r="Q84" s="113"/>
      <c r="R84" s="225">
        <f>SUM(R80:S83)</f>
        <v>0</v>
      </c>
      <c r="S84" s="225"/>
      <c r="T84" s="226">
        <f>SUM(T80:U83)</f>
        <v>0</v>
      </c>
      <c r="U84" s="226"/>
      <c r="V84" s="113"/>
      <c r="W84" s="234">
        <f>SUM(W80:X81)</f>
        <v>6</v>
      </c>
      <c r="X84" s="235"/>
      <c r="Y84" s="2"/>
      <c r="Z84" s="104"/>
      <c r="AA84" s="2"/>
      <c r="AB84" s="2"/>
      <c r="AC84" s="2"/>
      <c r="AD84" s="2"/>
      <c r="AE84" s="2"/>
      <c r="AF84" s="2"/>
      <c r="AG84" s="104"/>
      <c r="AH84" s="104"/>
      <c r="AI84" s="104"/>
      <c r="AJ84" s="104"/>
      <c r="AK84" s="104"/>
      <c r="AL84" s="104"/>
      <c r="AM84" s="104"/>
      <c r="AN84" s="105"/>
      <c r="AO84" s="58"/>
      <c r="AP84" s="53"/>
      <c r="AQ84" s="53"/>
      <c r="AR84" s="53"/>
      <c r="AS84" s="53"/>
      <c r="AT84" s="53"/>
    </row>
    <row r="85" spans="2:46" ht="20.25" customHeight="1" x14ac:dyDescent="0.45">
      <c r="B85" s="35"/>
      <c r="C85" s="51"/>
      <c r="D85" s="51"/>
      <c r="E85" s="51"/>
      <c r="F85" s="51"/>
      <c r="G85" s="51"/>
      <c r="H85" s="51"/>
      <c r="I85" s="103"/>
      <c r="J85" s="103"/>
      <c r="K85" s="108"/>
      <c r="L85" s="108"/>
      <c r="M85" s="108"/>
      <c r="N85" s="108"/>
      <c r="O85" s="109"/>
      <c r="P85" s="109"/>
      <c r="Q85" s="109"/>
      <c r="R85" s="110"/>
      <c r="S85" s="110"/>
      <c r="T85" s="110"/>
      <c r="U85" s="110"/>
      <c r="V85" s="111"/>
      <c r="W85" s="104"/>
      <c r="X85" s="104"/>
      <c r="Y85" s="104"/>
      <c r="Z85" s="104"/>
      <c r="AA85" s="2"/>
      <c r="AB85" s="2"/>
      <c r="AC85" s="2"/>
      <c r="AD85" s="2"/>
      <c r="AE85" s="2"/>
      <c r="AF85" s="2"/>
      <c r="AG85" s="2"/>
      <c r="AH85" s="2"/>
      <c r="AI85" s="2"/>
      <c r="AJ85" s="2"/>
      <c r="AK85" s="2"/>
      <c r="AL85" s="2"/>
      <c r="AM85" s="2"/>
      <c r="AN85" s="2"/>
      <c r="AP85" s="53"/>
      <c r="AQ85" s="53"/>
      <c r="AR85" s="53"/>
      <c r="AS85" s="53"/>
      <c r="AT85" s="53"/>
    </row>
    <row r="86" spans="2:46" ht="20.25" customHeight="1" x14ac:dyDescent="0.45">
      <c r="B86" s="35"/>
      <c r="C86" s="51"/>
      <c r="D86" s="51"/>
      <c r="E86" s="51"/>
      <c r="F86" s="51"/>
      <c r="G86" s="51"/>
      <c r="H86" s="51"/>
      <c r="I86" s="103"/>
      <c r="J86" s="103"/>
      <c r="K86" s="28" t="s">
        <v>112</v>
      </c>
      <c r="L86" s="2"/>
      <c r="M86" s="2"/>
      <c r="N86" s="2"/>
      <c r="O86" s="2"/>
      <c r="P86" s="2"/>
      <c r="Q86" s="112" t="s">
        <v>178</v>
      </c>
      <c r="R86" s="303" t="s">
        <v>179</v>
      </c>
      <c r="S86" s="304"/>
      <c r="T86" s="112"/>
      <c r="U86" s="112"/>
      <c r="V86" s="2"/>
      <c r="W86" s="2"/>
      <c r="X86" s="2"/>
      <c r="Y86" s="104"/>
      <c r="Z86" s="104"/>
      <c r="AA86" s="2"/>
      <c r="AB86" s="2"/>
      <c r="AC86" s="2"/>
      <c r="AD86" s="2"/>
      <c r="AE86" s="2"/>
      <c r="AF86" s="2"/>
      <c r="AG86" s="2"/>
      <c r="AH86" s="2"/>
      <c r="AI86" s="2"/>
      <c r="AJ86" s="2"/>
      <c r="AK86" s="2"/>
      <c r="AL86" s="2"/>
      <c r="AM86" s="2"/>
      <c r="AN86" s="2"/>
      <c r="AP86" s="53"/>
      <c r="AQ86" s="53"/>
      <c r="AR86" s="53"/>
      <c r="AS86" s="53"/>
      <c r="AT86" s="53"/>
    </row>
    <row r="87" spans="2:46" ht="20.25" customHeight="1" x14ac:dyDescent="0.45">
      <c r="B87" s="35"/>
      <c r="C87" s="51"/>
      <c r="D87" s="51"/>
      <c r="E87" s="51"/>
      <c r="F87" s="51"/>
      <c r="G87" s="51"/>
      <c r="H87" s="51"/>
      <c r="I87" s="103"/>
      <c r="J87" s="103"/>
      <c r="K87" s="2" t="s">
        <v>113</v>
      </c>
      <c r="L87" s="2"/>
      <c r="M87" s="2"/>
      <c r="N87" s="2"/>
      <c r="O87" s="2"/>
      <c r="P87" s="2" t="s">
        <v>114</v>
      </c>
      <c r="Q87" s="2"/>
      <c r="R87" s="2"/>
      <c r="S87" s="2"/>
      <c r="T87" s="28"/>
      <c r="U87" s="2"/>
      <c r="V87" s="2"/>
      <c r="W87" s="2"/>
      <c r="X87" s="2"/>
      <c r="Y87" s="104"/>
      <c r="Z87" s="104"/>
      <c r="AA87" s="2"/>
      <c r="AB87" s="2"/>
      <c r="AC87" s="2"/>
      <c r="AD87" s="2"/>
      <c r="AE87" s="2"/>
      <c r="AF87" s="2"/>
      <c r="AG87" s="2"/>
      <c r="AH87" s="2"/>
      <c r="AI87" s="2"/>
      <c r="AJ87" s="2"/>
      <c r="AK87" s="2"/>
      <c r="AL87" s="2"/>
      <c r="AM87" s="2"/>
      <c r="AN87" s="2"/>
      <c r="AP87" s="53"/>
      <c r="AQ87" s="53"/>
      <c r="AR87" s="53"/>
      <c r="AS87" s="53"/>
      <c r="AT87" s="53"/>
    </row>
    <row r="88" spans="2:46" ht="20.25" customHeight="1" x14ac:dyDescent="0.45">
      <c r="B88" s="35"/>
      <c r="C88" s="51"/>
      <c r="D88" s="51"/>
      <c r="E88" s="51"/>
      <c r="F88" s="51"/>
      <c r="G88" s="51"/>
      <c r="H88" s="51"/>
      <c r="I88" s="103"/>
      <c r="J88" s="103"/>
      <c r="K88" s="2" t="str">
        <f>IF($R$86="週","対象時間数（週平均）","対象時間数（当月合計）")</f>
        <v>対象時間数（週平均）</v>
      </c>
      <c r="L88" s="2"/>
      <c r="M88" s="2"/>
      <c r="N88" s="2"/>
      <c r="O88" s="2"/>
      <c r="P88" s="2" t="str">
        <f>IF($R$86="週","週に勤務すべき時間数","当月に勤務すべき時間数")</f>
        <v>週に勤務すべき時間数</v>
      </c>
      <c r="Q88" s="2"/>
      <c r="R88" s="2"/>
      <c r="S88" s="2"/>
      <c r="T88" s="28"/>
      <c r="U88" s="2" t="s">
        <v>115</v>
      </c>
      <c r="V88" s="2"/>
      <c r="W88" s="2"/>
      <c r="X88" s="2"/>
      <c r="Y88" s="104"/>
      <c r="Z88" s="104"/>
      <c r="AG88" s="2"/>
      <c r="AH88" s="2"/>
      <c r="AI88" s="2"/>
      <c r="AJ88" s="2"/>
      <c r="AK88" s="2"/>
      <c r="AL88" s="2"/>
      <c r="AM88" s="2"/>
      <c r="AN88" s="2"/>
      <c r="AP88" s="53"/>
      <c r="AQ88" s="53"/>
      <c r="AR88" s="53"/>
      <c r="AS88" s="53"/>
      <c r="AT88" s="53"/>
    </row>
    <row r="89" spans="2:46" ht="20.25" customHeight="1" x14ac:dyDescent="0.45">
      <c r="I89" s="2"/>
      <c r="J89" s="2"/>
      <c r="K89" s="233">
        <f>IF($R$86="週",T84,R84)</f>
        <v>0</v>
      </c>
      <c r="L89" s="233"/>
      <c r="M89" s="233"/>
      <c r="N89" s="233"/>
      <c r="O89" s="107" t="s">
        <v>116</v>
      </c>
      <c r="P89" s="221">
        <f>IF($R$86="週",$BA$6,$BE$6)</f>
        <v>40</v>
      </c>
      <c r="Q89" s="221"/>
      <c r="R89" s="221"/>
      <c r="S89" s="221"/>
      <c r="T89" s="107" t="s">
        <v>117</v>
      </c>
      <c r="U89" s="231">
        <f>ROUNDDOWN(K89/P89,1)</f>
        <v>0</v>
      </c>
      <c r="V89" s="231"/>
      <c r="W89" s="231"/>
      <c r="X89" s="231"/>
      <c r="Y89" s="2"/>
      <c r="Z89" s="2"/>
      <c r="AG89" s="2"/>
      <c r="AH89" s="2"/>
      <c r="AI89" s="2"/>
      <c r="AJ89" s="2"/>
      <c r="AK89" s="2"/>
      <c r="AL89" s="2"/>
      <c r="AM89" s="2"/>
      <c r="AN89" s="2"/>
    </row>
    <row r="90" spans="2:46" ht="20.25" customHeight="1" x14ac:dyDescent="0.45">
      <c r="I90" s="2"/>
      <c r="J90" s="2"/>
      <c r="K90" s="2"/>
      <c r="L90" s="2"/>
      <c r="M90" s="2"/>
      <c r="N90" s="2"/>
      <c r="O90" s="2"/>
      <c r="P90" s="2"/>
      <c r="Q90" s="2"/>
      <c r="R90" s="2"/>
      <c r="S90" s="2"/>
      <c r="T90" s="28"/>
      <c r="U90" s="2" t="s">
        <v>118</v>
      </c>
      <c r="V90" s="2"/>
      <c r="W90" s="2"/>
      <c r="X90" s="2"/>
      <c r="Y90" s="2"/>
      <c r="Z90" s="2"/>
      <c r="AG90" s="2"/>
      <c r="AH90" s="2"/>
      <c r="AI90" s="2"/>
      <c r="AJ90" s="2"/>
      <c r="AK90" s="2"/>
      <c r="AL90" s="2"/>
      <c r="AM90" s="2"/>
      <c r="AN90" s="2"/>
    </row>
    <row r="91" spans="2:46" ht="20.25" customHeight="1" x14ac:dyDescent="0.45">
      <c r="I91" s="2"/>
      <c r="J91" s="2"/>
      <c r="K91" s="2" t="s">
        <v>154</v>
      </c>
      <c r="L91" s="2"/>
      <c r="M91" s="2"/>
      <c r="N91" s="2"/>
      <c r="O91" s="2"/>
      <c r="P91" s="2"/>
      <c r="Q91" s="2"/>
      <c r="R91" s="2"/>
      <c r="S91" s="2"/>
      <c r="T91" s="28"/>
      <c r="U91" s="2"/>
      <c r="V91" s="2"/>
      <c r="W91" s="2"/>
      <c r="X91" s="2"/>
      <c r="Y91" s="2"/>
      <c r="Z91" s="2"/>
    </row>
    <row r="92" spans="2:46" ht="20.25" customHeight="1" x14ac:dyDescent="0.45">
      <c r="I92" s="2"/>
      <c r="J92" s="2"/>
      <c r="K92" s="2" t="s">
        <v>107</v>
      </c>
      <c r="L92" s="2"/>
      <c r="M92" s="2"/>
      <c r="N92" s="2"/>
      <c r="O92" s="2"/>
      <c r="P92" s="2"/>
      <c r="Q92" s="2"/>
      <c r="R92" s="2"/>
      <c r="S92" s="2"/>
      <c r="T92" s="28"/>
      <c r="U92" s="220"/>
      <c r="V92" s="220"/>
      <c r="W92" s="220"/>
      <c r="X92" s="220"/>
      <c r="Y92" s="2"/>
      <c r="Z92" s="2"/>
    </row>
    <row r="93" spans="2:46" ht="20.25" customHeight="1" x14ac:dyDescent="0.45">
      <c r="I93" s="2"/>
      <c r="J93" s="2"/>
      <c r="K93" s="2" t="s">
        <v>119</v>
      </c>
      <c r="L93" s="2"/>
      <c r="M93" s="2"/>
      <c r="N93" s="2"/>
      <c r="O93" s="2"/>
      <c r="P93" s="2" t="s">
        <v>120</v>
      </c>
      <c r="Q93" s="2"/>
      <c r="R93" s="2"/>
      <c r="S93" s="2"/>
      <c r="T93" s="2"/>
      <c r="U93" s="230" t="s">
        <v>111</v>
      </c>
      <c r="V93" s="230"/>
      <c r="W93" s="230"/>
      <c r="X93" s="230"/>
      <c r="Y93" s="2"/>
      <c r="Z93" s="2"/>
    </row>
    <row r="94" spans="2:46" ht="20.25" customHeight="1" x14ac:dyDescent="0.45">
      <c r="I94" s="2"/>
      <c r="J94" s="2"/>
      <c r="K94" s="221">
        <f>W84</f>
        <v>6</v>
      </c>
      <c r="L94" s="221"/>
      <c r="M94" s="221"/>
      <c r="N94" s="221"/>
      <c r="O94" s="107" t="s">
        <v>121</v>
      </c>
      <c r="P94" s="231">
        <f>U89</f>
        <v>0</v>
      </c>
      <c r="Q94" s="231"/>
      <c r="R94" s="231"/>
      <c r="S94" s="231"/>
      <c r="T94" s="107" t="s">
        <v>117</v>
      </c>
      <c r="U94" s="232">
        <f>ROUNDDOWN(K94+P94,1)</f>
        <v>6</v>
      </c>
      <c r="V94" s="232"/>
      <c r="W94" s="232"/>
      <c r="X94" s="232"/>
      <c r="Y94" s="110"/>
      <c r="Z94" s="110"/>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3:59" x14ac:dyDescent="0.45">
      <c r="AQ134" s="10"/>
      <c r="AR134" s="10"/>
      <c r="AS134" s="10"/>
      <c r="AT134" s="10"/>
      <c r="AU134" s="10"/>
      <c r="AV134" s="10"/>
    </row>
    <row r="135" spans="3:59" x14ac:dyDescent="0.45">
      <c r="AQ135" s="10"/>
      <c r="AR135" s="10"/>
      <c r="AS135" s="10"/>
      <c r="AT135" s="10"/>
      <c r="AU135" s="10"/>
      <c r="AV135" s="10"/>
    </row>
    <row r="137" spans="3:59" x14ac:dyDescent="0.45">
      <c r="AW137" s="10"/>
      <c r="AX137" s="10"/>
      <c r="AY137" s="10"/>
      <c r="AZ137" s="10"/>
      <c r="BA137" s="10"/>
      <c r="BB137" s="10"/>
      <c r="BC137" s="10"/>
      <c r="BD137" s="10"/>
      <c r="BE137" s="10"/>
    </row>
    <row r="138" spans="3:59" x14ac:dyDescent="0.45">
      <c r="AW138" s="10"/>
      <c r="AX138" s="10"/>
      <c r="AY138" s="10"/>
      <c r="AZ138" s="10"/>
      <c r="BA138" s="10"/>
      <c r="BB138" s="10"/>
      <c r="BC138" s="10"/>
      <c r="BD138" s="10"/>
      <c r="BE138" s="10"/>
    </row>
    <row r="141" spans="3:59" x14ac:dyDescent="0.45">
      <c r="C141" s="3"/>
      <c r="D141" s="3"/>
      <c r="E141" s="3"/>
      <c r="F141" s="3"/>
      <c r="G141" s="3"/>
      <c r="H141" s="3"/>
      <c r="I141" s="3"/>
      <c r="J141" s="3"/>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BF141" s="10"/>
      <c r="BG141" s="10"/>
    </row>
    <row r="142" spans="3:59" x14ac:dyDescent="0.45">
      <c r="C142" s="3"/>
      <c r="D142" s="3"/>
      <c r="E142" s="3"/>
      <c r="F142" s="3"/>
      <c r="G142" s="3"/>
      <c r="H142" s="3"/>
      <c r="I142" s="3"/>
      <c r="J142" s="3"/>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BF142" s="10"/>
      <c r="BG142" s="10"/>
    </row>
    <row r="143" spans="3:59" x14ac:dyDescent="0.45">
      <c r="C143" s="11"/>
      <c r="D143" s="11"/>
      <c r="E143" s="11"/>
      <c r="F143" s="11"/>
      <c r="G143" s="11"/>
      <c r="H143" s="11"/>
      <c r="I143" s="11"/>
      <c r="J143" s="11"/>
      <c r="K143" s="3"/>
      <c r="L143" s="3"/>
    </row>
    <row r="144" spans="3:59" x14ac:dyDescent="0.45">
      <c r="C144" s="11"/>
      <c r="D144" s="11"/>
      <c r="E144" s="11"/>
      <c r="F144" s="11"/>
      <c r="G144" s="11"/>
      <c r="H144" s="11"/>
      <c r="I144" s="11"/>
      <c r="J144" s="11"/>
      <c r="K144" s="3"/>
      <c r="L144" s="3"/>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66" customWidth="1"/>
    <col min="2" max="2" width="5.59765625" style="65" customWidth="1"/>
    <col min="3" max="3" width="10.59765625" style="65" customWidth="1"/>
    <col min="4" max="4" width="10.59765625" style="65" hidden="1" customWidth="1"/>
    <col min="5" max="5" width="3.3984375" style="65" bestFit="1" customWidth="1"/>
    <col min="6" max="6" width="15.59765625" style="66" customWidth="1"/>
    <col min="7" max="7" width="3.3984375" style="66" bestFit="1" customWidth="1"/>
    <col min="8" max="8" width="15.59765625" style="66" customWidth="1"/>
    <col min="9" max="9" width="3.3984375" style="66" bestFit="1" customWidth="1"/>
    <col min="10" max="10" width="15.59765625" style="65" customWidth="1"/>
    <col min="11" max="11" width="3.3984375" style="66" bestFit="1" customWidth="1"/>
    <col min="12" max="12" width="15.59765625" style="66" customWidth="1"/>
    <col min="13" max="13" width="3.3984375" style="66" customWidth="1"/>
    <col min="14" max="14" width="50.59765625" style="66" customWidth="1"/>
    <col min="15" max="16384" width="9" style="66"/>
  </cols>
  <sheetData>
    <row r="1" spans="2:14" x14ac:dyDescent="0.45">
      <c r="B1" s="64" t="s">
        <v>32</v>
      </c>
    </row>
    <row r="2" spans="2:14" x14ac:dyDescent="0.45">
      <c r="B2" s="67" t="s">
        <v>33</v>
      </c>
      <c r="F2" s="68"/>
      <c r="J2" s="69"/>
    </row>
    <row r="3" spans="2:14" x14ac:dyDescent="0.45">
      <c r="B3" s="68" t="s">
        <v>158</v>
      </c>
      <c r="F3" s="69" t="s">
        <v>159</v>
      </c>
      <c r="J3" s="69"/>
    </row>
    <row r="4" spans="2:14" x14ac:dyDescent="0.45">
      <c r="B4" s="67"/>
      <c r="F4" s="307" t="s">
        <v>34</v>
      </c>
      <c r="G4" s="307"/>
      <c r="H4" s="307"/>
      <c r="I4" s="307"/>
      <c r="J4" s="307"/>
      <c r="K4" s="307"/>
      <c r="L4" s="307"/>
      <c r="N4" s="307" t="s">
        <v>164</v>
      </c>
    </row>
    <row r="5" spans="2:14" x14ac:dyDescent="0.45">
      <c r="B5" s="65" t="s">
        <v>20</v>
      </c>
      <c r="C5" s="65" t="s">
        <v>4</v>
      </c>
      <c r="F5" s="65" t="s">
        <v>165</v>
      </c>
      <c r="G5" s="65"/>
      <c r="H5" s="65" t="s">
        <v>166</v>
      </c>
      <c r="J5" s="65" t="s">
        <v>35</v>
      </c>
      <c r="L5" s="65" t="s">
        <v>34</v>
      </c>
      <c r="N5" s="307"/>
    </row>
    <row r="6" spans="2:14" x14ac:dyDescent="0.45">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45">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45">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45">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45">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45">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45">
      <c r="B12" s="70">
        <v>7</v>
      </c>
      <c r="C12" s="71" t="s">
        <v>44</v>
      </c>
      <c r="D12" s="72" t="str">
        <f t="shared" si="0"/>
        <v>g</v>
      </c>
      <c r="E12" s="70" t="s">
        <v>16</v>
      </c>
      <c r="F12" s="73"/>
      <c r="G12" s="70" t="s">
        <v>17</v>
      </c>
      <c r="H12" s="73"/>
      <c r="I12" s="74" t="s">
        <v>37</v>
      </c>
      <c r="J12" s="73">
        <v>0</v>
      </c>
      <c r="K12" s="75" t="s">
        <v>2</v>
      </c>
      <c r="L12" s="76" t="str">
        <f t="shared" si="1"/>
        <v/>
      </c>
      <c r="N12" s="77"/>
    </row>
    <row r="13" spans="2:14" x14ac:dyDescent="0.45">
      <c r="B13" s="70">
        <v>8</v>
      </c>
      <c r="C13" s="71" t="s">
        <v>45</v>
      </c>
      <c r="D13" s="72" t="str">
        <f t="shared" si="0"/>
        <v>h</v>
      </c>
      <c r="E13" s="70" t="s">
        <v>16</v>
      </c>
      <c r="F13" s="73"/>
      <c r="G13" s="70" t="s">
        <v>17</v>
      </c>
      <c r="H13" s="73"/>
      <c r="I13" s="74" t="s">
        <v>37</v>
      </c>
      <c r="J13" s="73">
        <v>0</v>
      </c>
      <c r="K13" s="75" t="s">
        <v>2</v>
      </c>
      <c r="L13" s="76" t="str">
        <f t="shared" si="1"/>
        <v/>
      </c>
      <c r="N13" s="77"/>
    </row>
    <row r="14" spans="2:14" x14ac:dyDescent="0.45">
      <c r="B14" s="70">
        <v>9</v>
      </c>
      <c r="C14" s="71" t="s">
        <v>46</v>
      </c>
      <c r="D14" s="72" t="str">
        <f t="shared" si="0"/>
        <v>i</v>
      </c>
      <c r="E14" s="70" t="s">
        <v>16</v>
      </c>
      <c r="F14" s="73"/>
      <c r="G14" s="70" t="s">
        <v>17</v>
      </c>
      <c r="H14" s="73"/>
      <c r="I14" s="74" t="s">
        <v>37</v>
      </c>
      <c r="J14" s="73">
        <v>0</v>
      </c>
      <c r="K14" s="75" t="s">
        <v>2</v>
      </c>
      <c r="L14" s="76" t="str">
        <f t="shared" si="1"/>
        <v/>
      </c>
      <c r="N14" s="77"/>
    </row>
    <row r="15" spans="2:14" x14ac:dyDescent="0.45">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5">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5">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5">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5">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5">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5">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5">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5">
      <c r="B23" s="70">
        <v>18</v>
      </c>
      <c r="C23" s="71" t="s">
        <v>55</v>
      </c>
      <c r="D23" s="72" t="str">
        <f t="shared" si="0"/>
        <v>r</v>
      </c>
      <c r="E23" s="70" t="s">
        <v>16</v>
      </c>
      <c r="F23" s="78"/>
      <c r="G23" s="70" t="s">
        <v>17</v>
      </c>
      <c r="H23" s="78"/>
      <c r="I23" s="74" t="s">
        <v>37</v>
      </c>
      <c r="J23" s="78"/>
      <c r="K23" s="75" t="s">
        <v>2</v>
      </c>
      <c r="L23" s="71">
        <v>1</v>
      </c>
      <c r="N23" s="77"/>
    </row>
    <row r="24" spans="2:14" x14ac:dyDescent="0.45">
      <c r="B24" s="70">
        <v>19</v>
      </c>
      <c r="C24" s="71" t="s">
        <v>56</v>
      </c>
      <c r="D24" s="72" t="str">
        <f t="shared" si="0"/>
        <v>s</v>
      </c>
      <c r="E24" s="70" t="s">
        <v>16</v>
      </c>
      <c r="F24" s="78"/>
      <c r="G24" s="70" t="s">
        <v>17</v>
      </c>
      <c r="H24" s="78"/>
      <c r="I24" s="74" t="s">
        <v>37</v>
      </c>
      <c r="J24" s="78"/>
      <c r="K24" s="75" t="s">
        <v>2</v>
      </c>
      <c r="L24" s="71">
        <v>2</v>
      </c>
      <c r="N24" s="77"/>
    </row>
    <row r="25" spans="2:14" x14ac:dyDescent="0.45">
      <c r="B25" s="70">
        <v>20</v>
      </c>
      <c r="C25" s="71" t="s">
        <v>57</v>
      </c>
      <c r="D25" s="72" t="str">
        <f t="shared" si="0"/>
        <v>t</v>
      </c>
      <c r="E25" s="70" t="s">
        <v>16</v>
      </c>
      <c r="F25" s="78"/>
      <c r="G25" s="70" t="s">
        <v>17</v>
      </c>
      <c r="H25" s="78"/>
      <c r="I25" s="74" t="s">
        <v>37</v>
      </c>
      <c r="J25" s="78"/>
      <c r="K25" s="75" t="s">
        <v>2</v>
      </c>
      <c r="L25" s="71">
        <v>3</v>
      </c>
      <c r="N25" s="77"/>
    </row>
    <row r="26" spans="2:14" x14ac:dyDescent="0.45">
      <c r="B26" s="70">
        <v>21</v>
      </c>
      <c r="C26" s="71" t="s">
        <v>58</v>
      </c>
      <c r="D26" s="72" t="str">
        <f t="shared" si="0"/>
        <v>u</v>
      </c>
      <c r="E26" s="70" t="s">
        <v>16</v>
      </c>
      <c r="F26" s="78"/>
      <c r="G26" s="70" t="s">
        <v>17</v>
      </c>
      <c r="H26" s="78"/>
      <c r="I26" s="74" t="s">
        <v>37</v>
      </c>
      <c r="J26" s="78"/>
      <c r="K26" s="75" t="s">
        <v>2</v>
      </c>
      <c r="L26" s="71">
        <v>4</v>
      </c>
      <c r="N26" s="77"/>
    </row>
    <row r="27" spans="2:14" x14ac:dyDescent="0.45">
      <c r="B27" s="70">
        <v>22</v>
      </c>
      <c r="C27" s="71" t="s">
        <v>59</v>
      </c>
      <c r="D27" s="72" t="str">
        <f t="shared" si="0"/>
        <v>v</v>
      </c>
      <c r="E27" s="70" t="s">
        <v>16</v>
      </c>
      <c r="F27" s="78"/>
      <c r="G27" s="70" t="s">
        <v>17</v>
      </c>
      <c r="H27" s="78"/>
      <c r="I27" s="74" t="s">
        <v>37</v>
      </c>
      <c r="J27" s="78"/>
      <c r="K27" s="75" t="s">
        <v>2</v>
      </c>
      <c r="L27" s="71">
        <v>5</v>
      </c>
      <c r="N27" s="77"/>
    </row>
    <row r="28" spans="2:14" x14ac:dyDescent="0.45">
      <c r="B28" s="70">
        <v>23</v>
      </c>
      <c r="C28" s="71" t="s">
        <v>60</v>
      </c>
      <c r="D28" s="72" t="str">
        <f t="shared" si="0"/>
        <v>w</v>
      </c>
      <c r="E28" s="70" t="s">
        <v>16</v>
      </c>
      <c r="F28" s="78"/>
      <c r="G28" s="70" t="s">
        <v>17</v>
      </c>
      <c r="H28" s="78"/>
      <c r="I28" s="74" t="s">
        <v>37</v>
      </c>
      <c r="J28" s="78"/>
      <c r="K28" s="75" t="s">
        <v>2</v>
      </c>
      <c r="L28" s="71">
        <v>6</v>
      </c>
      <c r="N28" s="77"/>
    </row>
    <row r="29" spans="2:14" x14ac:dyDescent="0.45">
      <c r="B29" s="70">
        <v>24</v>
      </c>
      <c r="C29" s="71" t="s">
        <v>61</v>
      </c>
      <c r="D29" s="72" t="str">
        <f t="shared" si="0"/>
        <v>x</v>
      </c>
      <c r="E29" s="70" t="s">
        <v>16</v>
      </c>
      <c r="F29" s="78"/>
      <c r="G29" s="70" t="s">
        <v>17</v>
      </c>
      <c r="H29" s="78"/>
      <c r="I29" s="74" t="s">
        <v>37</v>
      </c>
      <c r="J29" s="78"/>
      <c r="K29" s="75" t="s">
        <v>2</v>
      </c>
      <c r="L29" s="71">
        <v>7</v>
      </c>
      <c r="N29" s="77"/>
    </row>
    <row r="30" spans="2:14" x14ac:dyDescent="0.45">
      <c r="B30" s="70">
        <v>25</v>
      </c>
      <c r="C30" s="71" t="s">
        <v>62</v>
      </c>
      <c r="D30" s="72" t="str">
        <f t="shared" si="0"/>
        <v>y</v>
      </c>
      <c r="E30" s="70" t="s">
        <v>16</v>
      </c>
      <c r="F30" s="78"/>
      <c r="G30" s="70" t="s">
        <v>17</v>
      </c>
      <c r="H30" s="78"/>
      <c r="I30" s="74" t="s">
        <v>37</v>
      </c>
      <c r="J30" s="78"/>
      <c r="K30" s="75" t="s">
        <v>2</v>
      </c>
      <c r="L30" s="71">
        <v>8</v>
      </c>
      <c r="N30" s="77"/>
    </row>
    <row r="31" spans="2:14" x14ac:dyDescent="0.45">
      <c r="B31" s="70">
        <v>26</v>
      </c>
      <c r="C31" s="71" t="s">
        <v>63</v>
      </c>
      <c r="D31" s="72" t="str">
        <f t="shared" si="0"/>
        <v>z</v>
      </c>
      <c r="E31" s="70" t="s">
        <v>16</v>
      </c>
      <c r="F31" s="78"/>
      <c r="G31" s="70" t="s">
        <v>17</v>
      </c>
      <c r="H31" s="78"/>
      <c r="I31" s="74" t="s">
        <v>37</v>
      </c>
      <c r="J31" s="78"/>
      <c r="K31" s="75" t="s">
        <v>2</v>
      </c>
      <c r="L31" s="71">
        <v>1</v>
      </c>
      <c r="N31" s="77"/>
    </row>
    <row r="32" spans="2:14" x14ac:dyDescent="0.45">
      <c r="B32" s="70">
        <v>27</v>
      </c>
      <c r="C32" s="71" t="s">
        <v>61</v>
      </c>
      <c r="D32" s="72" t="str">
        <f t="shared" si="0"/>
        <v>x</v>
      </c>
      <c r="E32" s="70" t="s">
        <v>16</v>
      </c>
      <c r="F32" s="78"/>
      <c r="G32" s="70" t="s">
        <v>17</v>
      </c>
      <c r="H32" s="78"/>
      <c r="I32" s="74" t="s">
        <v>37</v>
      </c>
      <c r="J32" s="78"/>
      <c r="K32" s="75" t="s">
        <v>2</v>
      </c>
      <c r="L32" s="71">
        <v>2</v>
      </c>
      <c r="N32" s="77"/>
    </row>
    <row r="33" spans="2:14" x14ac:dyDescent="0.45">
      <c r="B33" s="70">
        <v>28</v>
      </c>
      <c r="C33" s="71" t="s">
        <v>64</v>
      </c>
      <c r="D33" s="72" t="str">
        <f t="shared" si="0"/>
        <v>aa</v>
      </c>
      <c r="E33" s="70" t="s">
        <v>16</v>
      </c>
      <c r="F33" s="78"/>
      <c r="G33" s="70" t="s">
        <v>17</v>
      </c>
      <c r="H33" s="78"/>
      <c r="I33" s="74" t="s">
        <v>37</v>
      </c>
      <c r="J33" s="78"/>
      <c r="K33" s="75" t="s">
        <v>2</v>
      </c>
      <c r="L33" s="71">
        <v>3</v>
      </c>
      <c r="N33" s="77"/>
    </row>
    <row r="34" spans="2:14" x14ac:dyDescent="0.45">
      <c r="B34" s="70">
        <v>29</v>
      </c>
      <c r="C34" s="71" t="s">
        <v>65</v>
      </c>
      <c r="D34" s="72" t="str">
        <f t="shared" si="0"/>
        <v>ab</v>
      </c>
      <c r="E34" s="70" t="s">
        <v>16</v>
      </c>
      <c r="F34" s="78"/>
      <c r="G34" s="70" t="s">
        <v>17</v>
      </c>
      <c r="H34" s="78"/>
      <c r="I34" s="74" t="s">
        <v>37</v>
      </c>
      <c r="J34" s="78"/>
      <c r="K34" s="75" t="s">
        <v>2</v>
      </c>
      <c r="L34" s="71">
        <v>4</v>
      </c>
      <c r="N34" s="77"/>
    </row>
    <row r="35" spans="2:14" x14ac:dyDescent="0.45">
      <c r="B35" s="70">
        <v>30</v>
      </c>
      <c r="C35" s="71" t="s">
        <v>66</v>
      </c>
      <c r="D35" s="72" t="str">
        <f t="shared" si="0"/>
        <v>ac</v>
      </c>
      <c r="E35" s="70" t="s">
        <v>16</v>
      </c>
      <c r="F35" s="78"/>
      <c r="G35" s="70" t="s">
        <v>17</v>
      </c>
      <c r="H35" s="78"/>
      <c r="I35" s="74" t="s">
        <v>37</v>
      </c>
      <c r="J35" s="78"/>
      <c r="K35" s="75" t="s">
        <v>2</v>
      </c>
      <c r="L35" s="71">
        <v>5</v>
      </c>
      <c r="N35" s="77"/>
    </row>
    <row r="36" spans="2:14" x14ac:dyDescent="0.45">
      <c r="B36" s="70">
        <v>31</v>
      </c>
      <c r="C36" s="71" t="s">
        <v>67</v>
      </c>
      <c r="D36" s="72" t="str">
        <f t="shared" si="0"/>
        <v>ad</v>
      </c>
      <c r="E36" s="70" t="s">
        <v>16</v>
      </c>
      <c r="F36" s="78"/>
      <c r="G36" s="70" t="s">
        <v>17</v>
      </c>
      <c r="H36" s="78"/>
      <c r="I36" s="74" t="s">
        <v>37</v>
      </c>
      <c r="J36" s="78"/>
      <c r="K36" s="75" t="s">
        <v>2</v>
      </c>
      <c r="L36" s="71">
        <v>6</v>
      </c>
      <c r="N36" s="77"/>
    </row>
    <row r="37" spans="2:14" x14ac:dyDescent="0.45">
      <c r="B37" s="70">
        <v>32</v>
      </c>
      <c r="C37" s="71" t="s">
        <v>68</v>
      </c>
      <c r="D37" s="72" t="str">
        <f t="shared" si="0"/>
        <v>ae</v>
      </c>
      <c r="E37" s="70" t="s">
        <v>16</v>
      </c>
      <c r="F37" s="78"/>
      <c r="G37" s="70" t="s">
        <v>17</v>
      </c>
      <c r="H37" s="78"/>
      <c r="I37" s="74" t="s">
        <v>37</v>
      </c>
      <c r="J37" s="78"/>
      <c r="K37" s="75" t="s">
        <v>2</v>
      </c>
      <c r="L37" s="71">
        <v>7</v>
      </c>
      <c r="N37" s="77"/>
    </row>
    <row r="38" spans="2:14" x14ac:dyDescent="0.45">
      <c r="B38" s="70">
        <v>33</v>
      </c>
      <c r="C38" s="71" t="s">
        <v>69</v>
      </c>
      <c r="D38" s="72" t="str">
        <f t="shared" si="0"/>
        <v>af</v>
      </c>
      <c r="E38" s="70" t="s">
        <v>16</v>
      </c>
      <c r="F38" s="78"/>
      <c r="G38" s="70" t="s">
        <v>17</v>
      </c>
      <c r="H38" s="78"/>
      <c r="I38" s="74" t="s">
        <v>37</v>
      </c>
      <c r="J38" s="78"/>
      <c r="K38" s="75" t="s">
        <v>2</v>
      </c>
      <c r="L38" s="71">
        <v>8</v>
      </c>
      <c r="N38" s="77"/>
    </row>
    <row r="39" spans="2:14" x14ac:dyDescent="0.45">
      <c r="B39" s="70">
        <v>34</v>
      </c>
      <c r="C39" s="79" t="s">
        <v>86</v>
      </c>
      <c r="D39" s="72"/>
      <c r="E39" s="70" t="s">
        <v>16</v>
      </c>
      <c r="F39" s="73"/>
      <c r="G39" s="70" t="s">
        <v>17</v>
      </c>
      <c r="H39" s="73"/>
      <c r="I39" s="74" t="s">
        <v>37</v>
      </c>
      <c r="J39" s="73">
        <v>0</v>
      </c>
      <c r="K39" s="75" t="s">
        <v>2</v>
      </c>
      <c r="L39" s="76" t="str">
        <f t="shared" ref="L39:L40" si="2">IF(OR(F39="",H39=""),"",(H39+IF(F39&gt;H39,1,0)-F39-J39)*24)</f>
        <v/>
      </c>
      <c r="N39" s="77"/>
    </row>
    <row r="40" spans="2:14" x14ac:dyDescent="0.45">
      <c r="B40" s="70"/>
      <c r="C40" s="80" t="s">
        <v>36</v>
      </c>
      <c r="D40" s="72"/>
      <c r="E40" s="70" t="s">
        <v>16</v>
      </c>
      <c r="F40" s="73"/>
      <c r="G40" s="70" t="s">
        <v>17</v>
      </c>
      <c r="H40" s="73"/>
      <c r="I40" s="74" t="s">
        <v>37</v>
      </c>
      <c r="J40" s="73">
        <v>0</v>
      </c>
      <c r="K40" s="75" t="s">
        <v>2</v>
      </c>
      <c r="L40" s="76" t="str">
        <f t="shared" si="2"/>
        <v/>
      </c>
      <c r="N40" s="77"/>
    </row>
    <row r="41" spans="2:14" x14ac:dyDescent="0.45">
      <c r="B41" s="70"/>
      <c r="C41" s="81" t="s">
        <v>36</v>
      </c>
      <c r="D41" s="72" t="str">
        <f>C39</f>
        <v>ag</v>
      </c>
      <c r="E41" s="70" t="s">
        <v>16</v>
      </c>
      <c r="F41" s="73" t="s">
        <v>36</v>
      </c>
      <c r="G41" s="70" t="s">
        <v>17</v>
      </c>
      <c r="H41" s="73" t="s">
        <v>36</v>
      </c>
      <c r="I41" s="74" t="s">
        <v>37</v>
      </c>
      <c r="J41" s="73" t="s">
        <v>36</v>
      </c>
      <c r="K41" s="75" t="s">
        <v>2</v>
      </c>
      <c r="L41" s="76" t="str">
        <f>IF(OR(L39="",L40=""),"",L39+L40)</f>
        <v/>
      </c>
      <c r="N41" s="77" t="s">
        <v>167</v>
      </c>
    </row>
    <row r="42" spans="2:14" x14ac:dyDescent="0.45">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45">
      <c r="B43" s="70">
        <v>35</v>
      </c>
      <c r="C43" s="80" t="s">
        <v>36</v>
      </c>
      <c r="D43" s="72"/>
      <c r="E43" s="70" t="s">
        <v>16</v>
      </c>
      <c r="F43" s="73"/>
      <c r="G43" s="70" t="s">
        <v>17</v>
      </c>
      <c r="H43" s="73"/>
      <c r="I43" s="74" t="s">
        <v>37</v>
      </c>
      <c r="J43" s="73">
        <v>0</v>
      </c>
      <c r="K43" s="75" t="s">
        <v>2</v>
      </c>
      <c r="L43" s="76" t="str">
        <f t="shared" si="3"/>
        <v/>
      </c>
      <c r="N43" s="77"/>
    </row>
    <row r="44" spans="2:14" x14ac:dyDescent="0.45">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45">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45">
      <c r="B46" s="70">
        <v>36</v>
      </c>
      <c r="C46" s="80" t="s">
        <v>36</v>
      </c>
      <c r="D46" s="72"/>
      <c r="E46" s="70" t="s">
        <v>16</v>
      </c>
      <c r="F46" s="73"/>
      <c r="G46" s="70" t="s">
        <v>17</v>
      </c>
      <c r="H46" s="73"/>
      <c r="I46" s="74" t="s">
        <v>37</v>
      </c>
      <c r="J46" s="73">
        <v>0</v>
      </c>
      <c r="K46" s="75" t="s">
        <v>2</v>
      </c>
      <c r="L46" s="76" t="str">
        <f t="shared" si="4"/>
        <v/>
      </c>
      <c r="N46" s="77"/>
    </row>
    <row r="47" spans="2:14" x14ac:dyDescent="0.45">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45">
      <c r="C49" s="67" t="s">
        <v>171</v>
      </c>
      <c r="D49" s="67"/>
    </row>
    <row r="50" spans="3:4" x14ac:dyDescent="0.45">
      <c r="C50" s="67" t="s">
        <v>172</v>
      </c>
      <c r="D50" s="67"/>
    </row>
    <row r="51" spans="3:4" x14ac:dyDescent="0.45">
      <c r="C51" s="67" t="s">
        <v>173</v>
      </c>
      <c r="D51" s="67"/>
    </row>
    <row r="52" spans="3:4" x14ac:dyDescent="0.45">
      <c r="C52" s="67" t="s">
        <v>174</v>
      </c>
      <c r="D52"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88"/>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45">
      <c r="J2" s="7"/>
      <c r="M2" s="7"/>
      <c r="N2" s="7"/>
      <c r="P2" s="9"/>
      <c r="Q2" s="9"/>
      <c r="R2" s="9"/>
      <c r="S2" s="9"/>
      <c r="T2" s="9"/>
      <c r="U2" s="9"/>
      <c r="V2" s="9"/>
      <c r="W2" s="9"/>
      <c r="AB2" s="9" t="s">
        <v>27</v>
      </c>
      <c r="AC2" s="298">
        <v>6</v>
      </c>
      <c r="AD2" s="298"/>
      <c r="AE2" s="9" t="s">
        <v>28</v>
      </c>
      <c r="AF2" s="299">
        <f>IF(AC2=0,"",YEAR(DATE(2018+AC2,1,1)))</f>
        <v>2024</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45">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45">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45">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5">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45">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5">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5">
      <c r="C9" s="3"/>
      <c r="D9" s="3"/>
      <c r="E9" s="3"/>
      <c r="F9" s="3"/>
      <c r="G9" s="3"/>
      <c r="H9" s="3"/>
      <c r="I9" s="3"/>
      <c r="J9" s="3"/>
      <c r="AC9" s="3"/>
      <c r="AT9" s="3"/>
      <c r="BK9" s="4"/>
      <c r="BL9" s="4"/>
      <c r="BM9" s="4"/>
    </row>
    <row r="10" spans="2:67" ht="21.6" customHeight="1" x14ac:dyDescent="0.45">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IF(BE3="４週","(9)1～4週目の勤務時間数合計","(10)1か月の勤務時間数　合計")</f>
        <v>(9)1～4週目の勤務時間数合計</v>
      </c>
      <c r="BC10" s="264"/>
      <c r="BD10" s="269" t="s">
        <v>241</v>
      </c>
      <c r="BE10" s="264"/>
      <c r="BF10" s="272" t="s">
        <v>242</v>
      </c>
      <c r="BG10" s="166"/>
      <c r="BH10" s="166"/>
      <c r="BI10" s="166"/>
      <c r="BJ10" s="273"/>
    </row>
    <row r="11" spans="2:67" ht="20.25" customHeight="1" x14ac:dyDescent="0.45">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45">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45">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5">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45">
      <c r="B15" s="162">
        <f>B13+1</f>
        <v>1</v>
      </c>
      <c r="C15" s="305"/>
      <c r="D15" s="262"/>
      <c r="E15" s="128"/>
      <c r="F15" s="129"/>
      <c r="G15" s="128"/>
      <c r="H15" s="129"/>
      <c r="I15" s="258"/>
      <c r="J15" s="259"/>
      <c r="K15" s="260"/>
      <c r="L15" s="261"/>
      <c r="M15" s="261"/>
      <c r="N15" s="262"/>
      <c r="O15" s="174"/>
      <c r="P15" s="175"/>
      <c r="Q15" s="175"/>
      <c r="R15" s="175"/>
      <c r="S15" s="176"/>
      <c r="T15" s="89" t="s">
        <v>18</v>
      </c>
      <c r="U15" s="90"/>
      <c r="V15" s="91"/>
      <c r="W15" s="82"/>
      <c r="X15" s="83"/>
      <c r="Y15" s="83"/>
      <c r="Z15" s="83"/>
      <c r="AA15" s="83"/>
      <c r="AB15" s="83"/>
      <c r="AC15" s="84"/>
      <c r="AD15" s="82"/>
      <c r="AE15" s="83"/>
      <c r="AF15" s="83"/>
      <c r="AG15" s="83"/>
      <c r="AH15" s="83"/>
      <c r="AI15" s="83"/>
      <c r="AJ15" s="84"/>
      <c r="AK15" s="82"/>
      <c r="AL15" s="83"/>
      <c r="AM15" s="83"/>
      <c r="AN15" s="83"/>
      <c r="AO15" s="83"/>
      <c r="AP15" s="83"/>
      <c r="AQ15" s="84"/>
      <c r="AR15" s="82"/>
      <c r="AS15" s="83"/>
      <c r="AT15" s="83"/>
      <c r="AU15" s="83"/>
      <c r="AV15" s="83"/>
      <c r="AW15" s="83"/>
      <c r="AX15" s="84"/>
      <c r="AY15" s="82"/>
      <c r="AZ15" s="83"/>
      <c r="BA15" s="83"/>
      <c r="BB15" s="254"/>
      <c r="BC15" s="255"/>
      <c r="BD15" s="256"/>
      <c r="BE15" s="257"/>
      <c r="BF15" s="251"/>
      <c r="BG15" s="252"/>
      <c r="BH15" s="252"/>
      <c r="BI15" s="252"/>
      <c r="BJ15" s="253"/>
    </row>
    <row r="16" spans="2:67" ht="20.25" customHeight="1" x14ac:dyDescent="0.45">
      <c r="B16" s="163"/>
      <c r="C16" s="207"/>
      <c r="D16" s="202"/>
      <c r="E16" s="130"/>
      <c r="F16" s="131">
        <f>C15</f>
        <v>0</v>
      </c>
      <c r="G16" s="130"/>
      <c r="H16" s="131">
        <f>I15</f>
        <v>0</v>
      </c>
      <c r="I16" s="195"/>
      <c r="J16" s="196"/>
      <c r="K16" s="200"/>
      <c r="L16" s="201"/>
      <c r="M16" s="201"/>
      <c r="N16" s="202"/>
      <c r="O16" s="177"/>
      <c r="P16" s="178"/>
      <c r="Q16" s="178"/>
      <c r="R16" s="178"/>
      <c r="S16" s="179"/>
      <c r="T16" s="92" t="s">
        <v>181</v>
      </c>
      <c r="U16" s="93"/>
      <c r="V16" s="94"/>
      <c r="W16" s="135" t="str">
        <f>IF(W15="","",VLOOKUP(W15,シフト記号表!$C$6:$L$47,10,FALSE))</f>
        <v/>
      </c>
      <c r="X16" s="136" t="str">
        <f>IF(X15="","",VLOOKUP(X15,シフト記号表!$C$6:$L$47,10,FALSE))</f>
        <v/>
      </c>
      <c r="Y16" s="136" t="str">
        <f>IF(Y15="","",VLOOKUP(Y15,シフト記号表!$C$6:$L$47,10,FALSE))</f>
        <v/>
      </c>
      <c r="Z16" s="136" t="str">
        <f>IF(Z15="","",VLOOKUP(Z15,シフト記号表!$C$6:$L$47,10,FALSE))</f>
        <v/>
      </c>
      <c r="AA16" s="136" t="str">
        <f>IF(AA15="","",VLOOKUP(AA15,シフト記号表!$C$6:$L$47,10,FALSE))</f>
        <v/>
      </c>
      <c r="AB16" s="136" t="str">
        <f>IF(AB15="","",VLOOKUP(AB15,シフト記号表!$C$6:$L$47,10,FALSE))</f>
        <v/>
      </c>
      <c r="AC16" s="137" t="str">
        <f>IF(AC15="","",VLOOKUP(AC15,シフト記号表!$C$6:$L$47,10,FALSE))</f>
        <v/>
      </c>
      <c r="AD16" s="135" t="str">
        <f>IF(AD15="","",VLOOKUP(AD15,シフト記号表!$C$6:$L$47,10,FALSE))</f>
        <v/>
      </c>
      <c r="AE16" s="136" t="str">
        <f>IF(AE15="","",VLOOKUP(AE15,シフト記号表!$C$6:$L$47,10,FALSE))</f>
        <v/>
      </c>
      <c r="AF16" s="136" t="str">
        <f>IF(AF15="","",VLOOKUP(AF15,シフト記号表!$C$6:$L$47,10,FALSE))</f>
        <v/>
      </c>
      <c r="AG16" s="136" t="str">
        <f>IF(AG15="","",VLOOKUP(AG15,シフト記号表!$C$6:$L$47,10,FALSE))</f>
        <v/>
      </c>
      <c r="AH16" s="136" t="str">
        <f>IF(AH15="","",VLOOKUP(AH15,シフト記号表!$C$6:$L$47,10,FALSE))</f>
        <v/>
      </c>
      <c r="AI16" s="136" t="str">
        <f>IF(AI15="","",VLOOKUP(AI15,シフト記号表!$C$6:$L$47,10,FALSE))</f>
        <v/>
      </c>
      <c r="AJ16" s="137" t="str">
        <f>IF(AJ15="","",VLOOKUP(AJ15,シフト記号表!$C$6:$L$47,10,FALSE))</f>
        <v/>
      </c>
      <c r="AK16" s="135" t="str">
        <f>IF(AK15="","",VLOOKUP(AK15,シフト記号表!$C$6:$L$47,10,FALSE))</f>
        <v/>
      </c>
      <c r="AL16" s="136" t="str">
        <f>IF(AL15="","",VLOOKUP(AL15,シフト記号表!$C$6:$L$47,10,FALSE))</f>
        <v/>
      </c>
      <c r="AM16" s="136" t="str">
        <f>IF(AM15="","",VLOOKUP(AM15,シフト記号表!$C$6:$L$47,10,FALSE))</f>
        <v/>
      </c>
      <c r="AN16" s="136" t="str">
        <f>IF(AN15="","",VLOOKUP(AN15,シフト記号表!$C$6:$L$47,10,FALSE))</f>
        <v/>
      </c>
      <c r="AO16" s="136" t="str">
        <f>IF(AO15="","",VLOOKUP(AO15,シフト記号表!$C$6:$L$47,10,FALSE))</f>
        <v/>
      </c>
      <c r="AP16" s="136" t="str">
        <f>IF(AP15="","",VLOOKUP(AP15,シフト記号表!$C$6:$L$47,10,FALSE))</f>
        <v/>
      </c>
      <c r="AQ16" s="137" t="str">
        <f>IF(AQ15="","",VLOOKUP(AQ15,シフト記号表!$C$6:$L$47,10,FALSE))</f>
        <v/>
      </c>
      <c r="AR16" s="135" t="str">
        <f>IF(AR15="","",VLOOKUP(AR15,シフト記号表!$C$6:$L$47,10,FALSE))</f>
        <v/>
      </c>
      <c r="AS16" s="136" t="str">
        <f>IF(AS15="","",VLOOKUP(AS15,シフト記号表!$C$6:$L$47,10,FALSE))</f>
        <v/>
      </c>
      <c r="AT16" s="136" t="str">
        <f>IF(AT15="","",VLOOKUP(AT15,シフト記号表!$C$6:$L$47,10,FALSE))</f>
        <v/>
      </c>
      <c r="AU16" s="136" t="str">
        <f>IF(AU15="","",VLOOKUP(AU15,シフト記号表!$C$6:$L$47,10,FALSE))</f>
        <v/>
      </c>
      <c r="AV16" s="136" t="str">
        <f>IF(AV15="","",VLOOKUP(AV15,シフト記号表!$C$6:$L$47,10,FALSE))</f>
        <v/>
      </c>
      <c r="AW16" s="136" t="str">
        <f>IF(AW15="","",VLOOKUP(AW15,シフト記号表!$C$6:$L$47,10,FALSE))</f>
        <v/>
      </c>
      <c r="AX16" s="137" t="str">
        <f>IF(AX15="","",VLOOKUP(AX15,シフト記号表!$C$6:$L$47,10,FALSE))</f>
        <v/>
      </c>
      <c r="AY16" s="135" t="str">
        <f>IF(AY15="","",VLOOKUP(AY15,シフト記号表!$C$6:$L$47,10,FALSE))</f>
        <v/>
      </c>
      <c r="AZ16" s="136" t="str">
        <f>IF(AZ15="","",VLOOKUP(AZ15,シフト記号表!$C$6:$L$47,10,FALSE))</f>
        <v/>
      </c>
      <c r="BA16" s="136" t="str">
        <f>IF(BA15="","",VLOOKUP(BA15,シフト記号表!$C$6:$L$47,10,FALSE))</f>
        <v/>
      </c>
      <c r="BB16" s="186">
        <f>IF($BE$3="４週",SUM(W16:AX16),IF($BE$3="暦月",SUM(W16:BA16),""))</f>
        <v>0</v>
      </c>
      <c r="BC16" s="187"/>
      <c r="BD16" s="188">
        <f>IF($BE$3="４週",BB16/4,IF($BE$3="暦月",(BB16/($BE$8/7)),""))</f>
        <v>0</v>
      </c>
      <c r="BE16" s="187"/>
      <c r="BF16" s="183"/>
      <c r="BG16" s="184"/>
      <c r="BH16" s="184"/>
      <c r="BI16" s="184"/>
      <c r="BJ16" s="185"/>
    </row>
    <row r="17" spans="2:62" ht="20.25" customHeight="1" x14ac:dyDescent="0.45">
      <c r="B17" s="162">
        <f>B15+1</f>
        <v>2</v>
      </c>
      <c r="C17" s="206"/>
      <c r="D17" s="199"/>
      <c r="E17" s="132"/>
      <c r="F17" s="133"/>
      <c r="G17" s="132"/>
      <c r="H17" s="133"/>
      <c r="I17" s="193"/>
      <c r="J17" s="194"/>
      <c r="K17" s="197"/>
      <c r="L17" s="198"/>
      <c r="M17" s="198"/>
      <c r="N17" s="199"/>
      <c r="O17" s="177"/>
      <c r="P17" s="178"/>
      <c r="Q17" s="178"/>
      <c r="R17" s="178"/>
      <c r="S17" s="179"/>
      <c r="T17" s="95" t="s">
        <v>18</v>
      </c>
      <c r="U17" s="96"/>
      <c r="V17" s="9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6"/>
      <c r="AU17" s="86"/>
      <c r="AV17" s="86"/>
      <c r="AW17" s="86"/>
      <c r="AX17" s="87"/>
      <c r="AY17" s="85"/>
      <c r="AZ17" s="86"/>
      <c r="BA17" s="88"/>
      <c r="BB17" s="189"/>
      <c r="BC17" s="190"/>
      <c r="BD17" s="191"/>
      <c r="BE17" s="192"/>
      <c r="BF17" s="180"/>
      <c r="BG17" s="181"/>
      <c r="BH17" s="181"/>
      <c r="BI17" s="181"/>
      <c r="BJ17" s="182"/>
    </row>
    <row r="18" spans="2:62" ht="20.25" customHeight="1" x14ac:dyDescent="0.45">
      <c r="B18" s="163"/>
      <c r="C18" s="207"/>
      <c r="D18" s="202"/>
      <c r="E18" s="130"/>
      <c r="F18" s="131">
        <f>C17</f>
        <v>0</v>
      </c>
      <c r="G18" s="130"/>
      <c r="H18" s="131">
        <f>I17</f>
        <v>0</v>
      </c>
      <c r="I18" s="195"/>
      <c r="J18" s="196"/>
      <c r="K18" s="200"/>
      <c r="L18" s="201"/>
      <c r="M18" s="201"/>
      <c r="N18" s="202"/>
      <c r="O18" s="177"/>
      <c r="P18" s="178"/>
      <c r="Q18" s="178"/>
      <c r="R18" s="178"/>
      <c r="S18" s="179"/>
      <c r="T18" s="92" t="s">
        <v>181</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186">
        <f>IF($BE$3="４週",SUM(W18:AX18),IF($BE$3="暦月",SUM(W18:BA18),""))</f>
        <v>0</v>
      </c>
      <c r="BC18" s="187"/>
      <c r="BD18" s="188">
        <f>IF($BE$3="４週",BB18/4,IF($BE$3="暦月",(BB18/($BE$8/7)),""))</f>
        <v>0</v>
      </c>
      <c r="BE18" s="187"/>
      <c r="BF18" s="183"/>
      <c r="BG18" s="184"/>
      <c r="BH18" s="184"/>
      <c r="BI18" s="184"/>
      <c r="BJ18" s="185"/>
    </row>
    <row r="19" spans="2:62" ht="20.25" customHeight="1" x14ac:dyDescent="0.45">
      <c r="B19" s="162">
        <f>B17+1</f>
        <v>3</v>
      </c>
      <c r="C19" s="206"/>
      <c r="D19" s="199"/>
      <c r="E19" s="130"/>
      <c r="F19" s="131"/>
      <c r="G19" s="130"/>
      <c r="H19" s="131"/>
      <c r="I19" s="193"/>
      <c r="J19" s="194"/>
      <c r="K19" s="197"/>
      <c r="L19" s="198"/>
      <c r="M19" s="198"/>
      <c r="N19" s="199"/>
      <c r="O19" s="177"/>
      <c r="P19" s="178"/>
      <c r="Q19" s="178"/>
      <c r="R19" s="178"/>
      <c r="S19" s="179"/>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189"/>
      <c r="BC19" s="190"/>
      <c r="BD19" s="191"/>
      <c r="BE19" s="192"/>
      <c r="BF19" s="180"/>
      <c r="BG19" s="181"/>
      <c r="BH19" s="181"/>
      <c r="BI19" s="181"/>
      <c r="BJ19" s="182"/>
    </row>
    <row r="20" spans="2:62" ht="20.25" customHeight="1" x14ac:dyDescent="0.45">
      <c r="B20" s="163"/>
      <c r="C20" s="207"/>
      <c r="D20" s="202"/>
      <c r="E20" s="130"/>
      <c r="F20" s="131">
        <f>C19</f>
        <v>0</v>
      </c>
      <c r="G20" s="130"/>
      <c r="H20" s="131">
        <f>I19</f>
        <v>0</v>
      </c>
      <c r="I20" s="195"/>
      <c r="J20" s="196"/>
      <c r="K20" s="200"/>
      <c r="L20" s="201"/>
      <c r="M20" s="201"/>
      <c r="N20" s="202"/>
      <c r="O20" s="177"/>
      <c r="P20" s="178"/>
      <c r="Q20" s="178"/>
      <c r="R20" s="178"/>
      <c r="S20" s="179"/>
      <c r="T20" s="92" t="s">
        <v>181</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186">
        <f>IF($BE$3="４週",SUM(W20:AX20),IF($BE$3="暦月",SUM(W20:BA20),""))</f>
        <v>0</v>
      </c>
      <c r="BC20" s="187"/>
      <c r="BD20" s="188">
        <f>IF($BE$3="４週",BB20/4,IF($BE$3="暦月",(BB20/($BE$8/7)),""))</f>
        <v>0</v>
      </c>
      <c r="BE20" s="187"/>
      <c r="BF20" s="183"/>
      <c r="BG20" s="184"/>
      <c r="BH20" s="184"/>
      <c r="BI20" s="184"/>
      <c r="BJ20" s="185"/>
    </row>
    <row r="21" spans="2:62" ht="20.25" customHeight="1" x14ac:dyDescent="0.45">
      <c r="B21" s="162">
        <f>B19+1</f>
        <v>4</v>
      </c>
      <c r="C21" s="206"/>
      <c r="D21" s="199"/>
      <c r="E21" s="130"/>
      <c r="F21" s="131"/>
      <c r="G21" s="130"/>
      <c r="H21" s="131"/>
      <c r="I21" s="193"/>
      <c r="J21" s="194"/>
      <c r="K21" s="197"/>
      <c r="L21" s="198"/>
      <c r="M21" s="198"/>
      <c r="N21" s="199"/>
      <c r="O21" s="177"/>
      <c r="P21" s="178"/>
      <c r="Q21" s="178"/>
      <c r="R21" s="178"/>
      <c r="S21" s="179"/>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189"/>
      <c r="BC21" s="190"/>
      <c r="BD21" s="191"/>
      <c r="BE21" s="192"/>
      <c r="BF21" s="180"/>
      <c r="BG21" s="181"/>
      <c r="BH21" s="181"/>
      <c r="BI21" s="181"/>
      <c r="BJ21" s="182"/>
    </row>
    <row r="22" spans="2:62" ht="20.25" customHeight="1" x14ac:dyDescent="0.45">
      <c r="B22" s="163"/>
      <c r="C22" s="207"/>
      <c r="D22" s="202"/>
      <c r="E22" s="130"/>
      <c r="F22" s="131">
        <f>C21</f>
        <v>0</v>
      </c>
      <c r="G22" s="130"/>
      <c r="H22" s="131">
        <f>I21</f>
        <v>0</v>
      </c>
      <c r="I22" s="195"/>
      <c r="J22" s="196"/>
      <c r="K22" s="200"/>
      <c r="L22" s="201"/>
      <c r="M22" s="201"/>
      <c r="N22" s="202"/>
      <c r="O22" s="177"/>
      <c r="P22" s="178"/>
      <c r="Q22" s="178"/>
      <c r="R22" s="178"/>
      <c r="S22" s="179"/>
      <c r="T22" s="92" t="s">
        <v>181</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186">
        <f>IF($BE$3="４週",SUM(W22:AX22),IF($BE$3="暦月",SUM(W22:BA22),""))</f>
        <v>0</v>
      </c>
      <c r="BC22" s="187"/>
      <c r="BD22" s="188">
        <f>IF($BE$3="４週",BB22/4,IF($BE$3="暦月",(BB22/($BE$8/7)),""))</f>
        <v>0</v>
      </c>
      <c r="BE22" s="187"/>
      <c r="BF22" s="183"/>
      <c r="BG22" s="184"/>
      <c r="BH22" s="184"/>
      <c r="BI22" s="184"/>
      <c r="BJ22" s="185"/>
    </row>
    <row r="23" spans="2:62" ht="20.25" customHeight="1" x14ac:dyDescent="0.45">
      <c r="B23" s="162">
        <f>B21+1</f>
        <v>5</v>
      </c>
      <c r="C23" s="206"/>
      <c r="D23" s="199"/>
      <c r="E23" s="130"/>
      <c r="F23" s="131"/>
      <c r="G23" s="130"/>
      <c r="H23" s="131"/>
      <c r="I23" s="193"/>
      <c r="J23" s="194"/>
      <c r="K23" s="197"/>
      <c r="L23" s="198"/>
      <c r="M23" s="198"/>
      <c r="N23" s="199"/>
      <c r="O23" s="177"/>
      <c r="P23" s="178"/>
      <c r="Q23" s="178"/>
      <c r="R23" s="178"/>
      <c r="S23" s="179"/>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189"/>
      <c r="BC23" s="190"/>
      <c r="BD23" s="191"/>
      <c r="BE23" s="192"/>
      <c r="BF23" s="180"/>
      <c r="BG23" s="181"/>
      <c r="BH23" s="181"/>
      <c r="BI23" s="181"/>
      <c r="BJ23" s="182"/>
    </row>
    <row r="24" spans="2:62" ht="20.25" customHeight="1" x14ac:dyDescent="0.45">
      <c r="B24" s="163"/>
      <c r="C24" s="207"/>
      <c r="D24" s="202"/>
      <c r="E24" s="130"/>
      <c r="F24" s="131">
        <f>C23</f>
        <v>0</v>
      </c>
      <c r="G24" s="130"/>
      <c r="H24" s="131">
        <f>I23</f>
        <v>0</v>
      </c>
      <c r="I24" s="195"/>
      <c r="J24" s="196"/>
      <c r="K24" s="200"/>
      <c r="L24" s="201"/>
      <c r="M24" s="201"/>
      <c r="N24" s="202"/>
      <c r="O24" s="177"/>
      <c r="P24" s="178"/>
      <c r="Q24" s="178"/>
      <c r="R24" s="178"/>
      <c r="S24" s="179"/>
      <c r="T24" s="148" t="s">
        <v>181</v>
      </c>
      <c r="U24" s="99"/>
      <c r="V24" s="149"/>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186">
        <f>IF($BE$3="４週",SUM(W24:AX24),IF($BE$3="暦月",SUM(W24:BA24),""))</f>
        <v>0</v>
      </c>
      <c r="BC24" s="187"/>
      <c r="BD24" s="188">
        <f>IF($BE$3="４週",BB24/4,IF($BE$3="暦月",(BB24/($BE$8/7)),""))</f>
        <v>0</v>
      </c>
      <c r="BE24" s="187"/>
      <c r="BF24" s="183"/>
      <c r="BG24" s="184"/>
      <c r="BH24" s="184"/>
      <c r="BI24" s="184"/>
      <c r="BJ24" s="185"/>
    </row>
    <row r="25" spans="2:62" ht="20.25" customHeight="1" x14ac:dyDescent="0.45">
      <c r="B25" s="162">
        <f>B23+1</f>
        <v>6</v>
      </c>
      <c r="C25" s="206"/>
      <c r="D25" s="199"/>
      <c r="E25" s="130"/>
      <c r="F25" s="131"/>
      <c r="G25" s="130"/>
      <c r="H25" s="131"/>
      <c r="I25" s="193"/>
      <c r="J25" s="194"/>
      <c r="K25" s="197"/>
      <c r="L25" s="198"/>
      <c r="M25" s="198"/>
      <c r="N25" s="199"/>
      <c r="O25" s="177"/>
      <c r="P25" s="178"/>
      <c r="Q25" s="178"/>
      <c r="R25" s="178"/>
      <c r="S25" s="179"/>
      <c r="T25" s="147" t="s">
        <v>18</v>
      </c>
      <c r="V25" s="98"/>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189"/>
      <c r="BC25" s="190"/>
      <c r="BD25" s="191"/>
      <c r="BE25" s="192"/>
      <c r="BF25" s="180"/>
      <c r="BG25" s="181"/>
      <c r="BH25" s="181"/>
      <c r="BI25" s="181"/>
      <c r="BJ25" s="182"/>
    </row>
    <row r="26" spans="2:62" ht="20.25" customHeight="1" x14ac:dyDescent="0.45">
      <c r="B26" s="163"/>
      <c r="C26" s="207"/>
      <c r="D26" s="202"/>
      <c r="E26" s="130"/>
      <c r="F26" s="131">
        <f>C25</f>
        <v>0</v>
      </c>
      <c r="G26" s="130"/>
      <c r="H26" s="131">
        <f>I25</f>
        <v>0</v>
      </c>
      <c r="I26" s="195"/>
      <c r="J26" s="196"/>
      <c r="K26" s="200"/>
      <c r="L26" s="201"/>
      <c r="M26" s="201"/>
      <c r="N26" s="202"/>
      <c r="O26" s="177"/>
      <c r="P26" s="178"/>
      <c r="Q26" s="178"/>
      <c r="R26" s="178"/>
      <c r="S26" s="179"/>
      <c r="T26" s="92" t="s">
        <v>181</v>
      </c>
      <c r="U26" s="93"/>
      <c r="V26" s="94"/>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186">
        <f>IF($BE$3="４週",SUM(W26:AX26),IF($BE$3="暦月",SUM(W26:BA26),""))</f>
        <v>0</v>
      </c>
      <c r="BC26" s="187"/>
      <c r="BD26" s="188">
        <f>IF($BE$3="４週",BB26/4,IF($BE$3="暦月",(BB26/($BE$8/7)),""))</f>
        <v>0</v>
      </c>
      <c r="BE26" s="187"/>
      <c r="BF26" s="183"/>
      <c r="BG26" s="184"/>
      <c r="BH26" s="184"/>
      <c r="BI26" s="184"/>
      <c r="BJ26" s="185"/>
    </row>
    <row r="27" spans="2:62" ht="20.25" customHeight="1" x14ac:dyDescent="0.45">
      <c r="B27" s="162">
        <f>B25+1</f>
        <v>7</v>
      </c>
      <c r="C27" s="206"/>
      <c r="D27" s="199"/>
      <c r="E27" s="130"/>
      <c r="F27" s="131"/>
      <c r="G27" s="130"/>
      <c r="H27" s="131"/>
      <c r="I27" s="193"/>
      <c r="J27" s="194"/>
      <c r="K27" s="197"/>
      <c r="L27" s="198"/>
      <c r="M27" s="198"/>
      <c r="N27" s="199"/>
      <c r="O27" s="177"/>
      <c r="P27" s="178"/>
      <c r="Q27" s="178"/>
      <c r="R27" s="178"/>
      <c r="S27" s="179"/>
      <c r="T27" s="95" t="s">
        <v>18</v>
      </c>
      <c r="U27" s="96"/>
      <c r="V27" s="9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189"/>
      <c r="BC27" s="190"/>
      <c r="BD27" s="191"/>
      <c r="BE27" s="192"/>
      <c r="BF27" s="180"/>
      <c r="BG27" s="181"/>
      <c r="BH27" s="181"/>
      <c r="BI27" s="181"/>
      <c r="BJ27" s="182"/>
    </row>
    <row r="28" spans="2:62" ht="20.25" customHeight="1" x14ac:dyDescent="0.45">
      <c r="B28" s="163"/>
      <c r="C28" s="207"/>
      <c r="D28" s="202"/>
      <c r="E28" s="130"/>
      <c r="F28" s="131">
        <f>C27</f>
        <v>0</v>
      </c>
      <c r="G28" s="130"/>
      <c r="H28" s="131">
        <f>I27</f>
        <v>0</v>
      </c>
      <c r="I28" s="195"/>
      <c r="J28" s="196"/>
      <c r="K28" s="200"/>
      <c r="L28" s="201"/>
      <c r="M28" s="201"/>
      <c r="N28" s="202"/>
      <c r="O28" s="177"/>
      <c r="P28" s="178"/>
      <c r="Q28" s="178"/>
      <c r="R28" s="178"/>
      <c r="S28" s="179"/>
      <c r="T28" s="92" t="s">
        <v>181</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186">
        <f>IF($BE$3="４週",SUM(W28:AX28),IF($BE$3="暦月",SUM(W28:BA28),""))</f>
        <v>0</v>
      </c>
      <c r="BC28" s="187"/>
      <c r="BD28" s="188">
        <f>IF($BE$3="４週",BB28/4,IF($BE$3="暦月",(BB28/($BE$8/7)),""))</f>
        <v>0</v>
      </c>
      <c r="BE28" s="187"/>
      <c r="BF28" s="183"/>
      <c r="BG28" s="184"/>
      <c r="BH28" s="184"/>
      <c r="BI28" s="184"/>
      <c r="BJ28" s="185"/>
    </row>
    <row r="29" spans="2:62" ht="20.25" customHeight="1" x14ac:dyDescent="0.45">
      <c r="B29" s="162">
        <f>B27+1</f>
        <v>8</v>
      </c>
      <c r="C29" s="206"/>
      <c r="D29" s="199"/>
      <c r="E29" s="130"/>
      <c r="F29" s="131"/>
      <c r="G29" s="130"/>
      <c r="H29" s="131"/>
      <c r="I29" s="193"/>
      <c r="J29" s="194"/>
      <c r="K29" s="197"/>
      <c r="L29" s="198"/>
      <c r="M29" s="198"/>
      <c r="N29" s="199"/>
      <c r="O29" s="177"/>
      <c r="P29" s="178"/>
      <c r="Q29" s="178"/>
      <c r="R29" s="178"/>
      <c r="S29" s="179"/>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189"/>
      <c r="BC29" s="190"/>
      <c r="BD29" s="191"/>
      <c r="BE29" s="192"/>
      <c r="BF29" s="180"/>
      <c r="BG29" s="181"/>
      <c r="BH29" s="181"/>
      <c r="BI29" s="181"/>
      <c r="BJ29" s="182"/>
    </row>
    <row r="30" spans="2:62" ht="20.25" customHeight="1" x14ac:dyDescent="0.45">
      <c r="B30" s="163"/>
      <c r="C30" s="207"/>
      <c r="D30" s="202"/>
      <c r="E30" s="130"/>
      <c r="F30" s="131">
        <f>C29</f>
        <v>0</v>
      </c>
      <c r="G30" s="130"/>
      <c r="H30" s="131">
        <f>I29</f>
        <v>0</v>
      </c>
      <c r="I30" s="195"/>
      <c r="J30" s="196"/>
      <c r="K30" s="200"/>
      <c r="L30" s="201"/>
      <c r="M30" s="201"/>
      <c r="N30" s="202"/>
      <c r="O30" s="177"/>
      <c r="P30" s="178"/>
      <c r="Q30" s="178"/>
      <c r="R30" s="178"/>
      <c r="S30" s="179"/>
      <c r="T30" s="92" t="s">
        <v>181</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186">
        <f>IF($BE$3="４週",SUM(W30:AX30),IF($BE$3="暦月",SUM(W30:BA30),""))</f>
        <v>0</v>
      </c>
      <c r="BC30" s="187"/>
      <c r="BD30" s="188">
        <f>IF($BE$3="４週",BB30/4,IF($BE$3="暦月",(BB30/($BE$8/7)),""))</f>
        <v>0</v>
      </c>
      <c r="BE30" s="187"/>
      <c r="BF30" s="183"/>
      <c r="BG30" s="184"/>
      <c r="BH30" s="184"/>
      <c r="BI30" s="184"/>
      <c r="BJ30" s="185"/>
    </row>
    <row r="31" spans="2:62" ht="20.25" customHeight="1" x14ac:dyDescent="0.45">
      <c r="B31" s="162">
        <f>B29+1</f>
        <v>9</v>
      </c>
      <c r="C31" s="206"/>
      <c r="D31" s="199"/>
      <c r="E31" s="130"/>
      <c r="F31" s="131"/>
      <c r="G31" s="130"/>
      <c r="H31" s="131"/>
      <c r="I31" s="193"/>
      <c r="J31" s="194"/>
      <c r="K31" s="197"/>
      <c r="L31" s="198"/>
      <c r="M31" s="198"/>
      <c r="N31" s="199"/>
      <c r="O31" s="177"/>
      <c r="P31" s="178"/>
      <c r="Q31" s="178"/>
      <c r="R31" s="178"/>
      <c r="S31" s="179"/>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189"/>
      <c r="BC31" s="190"/>
      <c r="BD31" s="191"/>
      <c r="BE31" s="192"/>
      <c r="BF31" s="180"/>
      <c r="BG31" s="181"/>
      <c r="BH31" s="181"/>
      <c r="BI31" s="181"/>
      <c r="BJ31" s="182"/>
    </row>
    <row r="32" spans="2:62" ht="20.25" customHeight="1" x14ac:dyDescent="0.45">
      <c r="B32" s="163"/>
      <c r="C32" s="207"/>
      <c r="D32" s="202"/>
      <c r="E32" s="130"/>
      <c r="F32" s="131">
        <f>C31</f>
        <v>0</v>
      </c>
      <c r="G32" s="130"/>
      <c r="H32" s="131">
        <f>I31</f>
        <v>0</v>
      </c>
      <c r="I32" s="195"/>
      <c r="J32" s="196"/>
      <c r="K32" s="200"/>
      <c r="L32" s="201"/>
      <c r="M32" s="201"/>
      <c r="N32" s="202"/>
      <c r="O32" s="177"/>
      <c r="P32" s="178"/>
      <c r="Q32" s="178"/>
      <c r="R32" s="178"/>
      <c r="S32" s="179"/>
      <c r="T32" s="148" t="s">
        <v>181</v>
      </c>
      <c r="U32" s="99"/>
      <c r="V32" s="149"/>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186">
        <f>IF($BE$3="４週",SUM(W32:AX32),IF($BE$3="暦月",SUM(W32:BA32),""))</f>
        <v>0</v>
      </c>
      <c r="BC32" s="187"/>
      <c r="BD32" s="188">
        <f>IF($BE$3="４週",BB32/4,IF($BE$3="暦月",(BB32/($BE$8/7)),""))</f>
        <v>0</v>
      </c>
      <c r="BE32" s="187"/>
      <c r="BF32" s="183"/>
      <c r="BG32" s="184"/>
      <c r="BH32" s="184"/>
      <c r="BI32" s="184"/>
      <c r="BJ32" s="185"/>
    </row>
    <row r="33" spans="2:62" ht="20.25" customHeight="1" x14ac:dyDescent="0.45">
      <c r="B33" s="162">
        <f>B31+1</f>
        <v>10</v>
      </c>
      <c r="C33" s="206"/>
      <c r="D33" s="199"/>
      <c r="E33" s="130"/>
      <c r="F33" s="131"/>
      <c r="G33" s="130"/>
      <c r="H33" s="131"/>
      <c r="I33" s="193"/>
      <c r="J33" s="194"/>
      <c r="K33" s="197"/>
      <c r="L33" s="198"/>
      <c r="M33" s="198"/>
      <c r="N33" s="199"/>
      <c r="O33" s="177"/>
      <c r="P33" s="178"/>
      <c r="Q33" s="178"/>
      <c r="R33" s="178"/>
      <c r="S33" s="179"/>
      <c r="T33" s="147" t="s">
        <v>18</v>
      </c>
      <c r="V33" s="98"/>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189"/>
      <c r="BC33" s="190"/>
      <c r="BD33" s="191"/>
      <c r="BE33" s="192"/>
      <c r="BF33" s="180"/>
      <c r="BG33" s="181"/>
      <c r="BH33" s="181"/>
      <c r="BI33" s="181"/>
      <c r="BJ33" s="182"/>
    </row>
    <row r="34" spans="2:62" ht="20.25" customHeight="1" x14ac:dyDescent="0.45">
      <c r="B34" s="163"/>
      <c r="C34" s="207"/>
      <c r="D34" s="202"/>
      <c r="E34" s="130"/>
      <c r="F34" s="131">
        <f>C33</f>
        <v>0</v>
      </c>
      <c r="G34" s="130"/>
      <c r="H34" s="131">
        <f>I33</f>
        <v>0</v>
      </c>
      <c r="I34" s="195"/>
      <c r="J34" s="196"/>
      <c r="K34" s="200"/>
      <c r="L34" s="201"/>
      <c r="M34" s="201"/>
      <c r="N34" s="202"/>
      <c r="O34" s="177"/>
      <c r="P34" s="178"/>
      <c r="Q34" s="178"/>
      <c r="R34" s="178"/>
      <c r="S34" s="179"/>
      <c r="T34" s="148" t="s">
        <v>181</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186">
        <f>IF($BE$3="４週",SUM(W34:AX34),IF($BE$3="暦月",SUM(W34:BA34),""))</f>
        <v>0</v>
      </c>
      <c r="BC34" s="187"/>
      <c r="BD34" s="188">
        <f>IF($BE$3="４週",BB34/4,IF($BE$3="暦月",(BB34/($BE$8/7)),""))</f>
        <v>0</v>
      </c>
      <c r="BE34" s="187"/>
      <c r="BF34" s="183"/>
      <c r="BG34" s="184"/>
      <c r="BH34" s="184"/>
      <c r="BI34" s="184"/>
      <c r="BJ34" s="185"/>
    </row>
    <row r="35" spans="2:62" ht="20.25" customHeight="1" x14ac:dyDescent="0.45">
      <c r="B35" s="162">
        <f>B33+1</f>
        <v>11</v>
      </c>
      <c r="C35" s="206"/>
      <c r="D35" s="199"/>
      <c r="E35" s="130"/>
      <c r="F35" s="131"/>
      <c r="G35" s="130"/>
      <c r="H35" s="131"/>
      <c r="I35" s="193"/>
      <c r="J35" s="194"/>
      <c r="K35" s="197"/>
      <c r="L35" s="198"/>
      <c r="M35" s="198"/>
      <c r="N35" s="199"/>
      <c r="O35" s="177"/>
      <c r="P35" s="178"/>
      <c r="Q35" s="178"/>
      <c r="R35" s="178"/>
      <c r="S35" s="179"/>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189"/>
      <c r="BC35" s="190"/>
      <c r="BD35" s="191"/>
      <c r="BE35" s="192"/>
      <c r="BF35" s="180"/>
      <c r="BG35" s="181"/>
      <c r="BH35" s="181"/>
      <c r="BI35" s="181"/>
      <c r="BJ35" s="182"/>
    </row>
    <row r="36" spans="2:62" ht="20.25" customHeight="1" x14ac:dyDescent="0.45">
      <c r="B36" s="163"/>
      <c r="C36" s="207"/>
      <c r="D36" s="202"/>
      <c r="E36" s="130"/>
      <c r="F36" s="131">
        <f>C35</f>
        <v>0</v>
      </c>
      <c r="G36" s="130"/>
      <c r="H36" s="131">
        <f>I35</f>
        <v>0</v>
      </c>
      <c r="I36" s="195"/>
      <c r="J36" s="196"/>
      <c r="K36" s="200"/>
      <c r="L36" s="201"/>
      <c r="M36" s="201"/>
      <c r="N36" s="202"/>
      <c r="O36" s="177"/>
      <c r="P36" s="178"/>
      <c r="Q36" s="178"/>
      <c r="R36" s="178"/>
      <c r="S36" s="179"/>
      <c r="T36" s="148" t="s">
        <v>181</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186">
        <f>IF($BE$3="４週",SUM(W36:AX36),IF($BE$3="暦月",SUM(W36:BA36),""))</f>
        <v>0</v>
      </c>
      <c r="BC36" s="187"/>
      <c r="BD36" s="188">
        <f>IF($BE$3="４週",BB36/4,IF($BE$3="暦月",(BB36/($BE$8/7)),""))</f>
        <v>0</v>
      </c>
      <c r="BE36" s="187"/>
      <c r="BF36" s="183"/>
      <c r="BG36" s="184"/>
      <c r="BH36" s="184"/>
      <c r="BI36" s="184"/>
      <c r="BJ36" s="185"/>
    </row>
    <row r="37" spans="2:62" ht="20.25" customHeight="1" x14ac:dyDescent="0.45">
      <c r="B37" s="162">
        <f>B35+1</f>
        <v>12</v>
      </c>
      <c r="C37" s="206"/>
      <c r="D37" s="199"/>
      <c r="E37" s="130"/>
      <c r="F37" s="131"/>
      <c r="G37" s="130"/>
      <c r="H37" s="131"/>
      <c r="I37" s="193"/>
      <c r="J37" s="194"/>
      <c r="K37" s="197"/>
      <c r="L37" s="198"/>
      <c r="M37" s="198"/>
      <c r="N37" s="199"/>
      <c r="O37" s="177"/>
      <c r="P37" s="178"/>
      <c r="Q37" s="178"/>
      <c r="R37" s="178"/>
      <c r="S37" s="179"/>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189"/>
      <c r="BC37" s="190"/>
      <c r="BD37" s="191"/>
      <c r="BE37" s="192"/>
      <c r="BF37" s="180"/>
      <c r="BG37" s="181"/>
      <c r="BH37" s="181"/>
      <c r="BI37" s="181"/>
      <c r="BJ37" s="182"/>
    </row>
    <row r="38" spans="2:62" ht="20.25" customHeight="1" x14ac:dyDescent="0.45">
      <c r="B38" s="163"/>
      <c r="C38" s="207"/>
      <c r="D38" s="202"/>
      <c r="E38" s="130"/>
      <c r="F38" s="131">
        <f>C37</f>
        <v>0</v>
      </c>
      <c r="G38" s="130"/>
      <c r="H38" s="131">
        <f>I37</f>
        <v>0</v>
      </c>
      <c r="I38" s="195"/>
      <c r="J38" s="196"/>
      <c r="K38" s="200"/>
      <c r="L38" s="201"/>
      <c r="M38" s="201"/>
      <c r="N38" s="202"/>
      <c r="O38" s="177"/>
      <c r="P38" s="178"/>
      <c r="Q38" s="178"/>
      <c r="R38" s="178"/>
      <c r="S38" s="179"/>
      <c r="T38" s="148" t="s">
        <v>181</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186">
        <f>IF($BE$3="４週",SUM(W38:AX38),IF($BE$3="暦月",SUM(W38:BA38),""))</f>
        <v>0</v>
      </c>
      <c r="BC38" s="187"/>
      <c r="BD38" s="188">
        <f>IF($BE$3="４週",BB38/4,IF($BE$3="暦月",(BB38/($BE$8/7)),""))</f>
        <v>0</v>
      </c>
      <c r="BE38" s="187"/>
      <c r="BF38" s="183"/>
      <c r="BG38" s="184"/>
      <c r="BH38" s="184"/>
      <c r="BI38" s="184"/>
      <c r="BJ38" s="185"/>
    </row>
    <row r="39" spans="2:62" ht="20.25" customHeight="1" x14ac:dyDescent="0.45">
      <c r="B39" s="162">
        <f>B37+1</f>
        <v>13</v>
      </c>
      <c r="C39" s="206"/>
      <c r="D39" s="199"/>
      <c r="E39" s="130"/>
      <c r="F39" s="131"/>
      <c r="G39" s="130"/>
      <c r="H39" s="131"/>
      <c r="I39" s="193"/>
      <c r="J39" s="194"/>
      <c r="K39" s="197"/>
      <c r="L39" s="198"/>
      <c r="M39" s="198"/>
      <c r="N39" s="199"/>
      <c r="O39" s="177"/>
      <c r="P39" s="178"/>
      <c r="Q39" s="178"/>
      <c r="R39" s="178"/>
      <c r="S39" s="179"/>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189"/>
      <c r="BC39" s="190"/>
      <c r="BD39" s="191"/>
      <c r="BE39" s="192"/>
      <c r="BF39" s="180"/>
      <c r="BG39" s="181"/>
      <c r="BH39" s="181"/>
      <c r="BI39" s="181"/>
      <c r="BJ39" s="182"/>
    </row>
    <row r="40" spans="2:62" ht="20.25" customHeight="1" x14ac:dyDescent="0.45">
      <c r="B40" s="163"/>
      <c r="C40" s="207"/>
      <c r="D40" s="202"/>
      <c r="E40" s="130"/>
      <c r="F40" s="131">
        <f>C39</f>
        <v>0</v>
      </c>
      <c r="G40" s="130"/>
      <c r="H40" s="131">
        <f>I39</f>
        <v>0</v>
      </c>
      <c r="I40" s="195"/>
      <c r="J40" s="196"/>
      <c r="K40" s="200"/>
      <c r="L40" s="201"/>
      <c r="M40" s="201"/>
      <c r="N40" s="202"/>
      <c r="O40" s="177"/>
      <c r="P40" s="178"/>
      <c r="Q40" s="178"/>
      <c r="R40" s="178"/>
      <c r="S40" s="179"/>
      <c r="T40" s="148" t="s">
        <v>181</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186">
        <f>IF($BE$3="４週",SUM(W40:AX40),IF($BE$3="暦月",SUM(W40:BA40),""))</f>
        <v>0</v>
      </c>
      <c r="BC40" s="187"/>
      <c r="BD40" s="188">
        <f>IF($BE$3="４週",BB40/4,IF($BE$3="暦月",(BB40/($BE$8/7)),""))</f>
        <v>0</v>
      </c>
      <c r="BE40" s="187"/>
      <c r="BF40" s="183"/>
      <c r="BG40" s="184"/>
      <c r="BH40" s="184"/>
      <c r="BI40" s="184"/>
      <c r="BJ40" s="185"/>
    </row>
    <row r="41" spans="2:62" ht="20.25" customHeight="1" x14ac:dyDescent="0.45">
      <c r="B41" s="162">
        <f>B39+1</f>
        <v>14</v>
      </c>
      <c r="C41" s="206"/>
      <c r="D41" s="199"/>
      <c r="E41" s="130"/>
      <c r="F41" s="131"/>
      <c r="G41" s="130"/>
      <c r="H41" s="131"/>
      <c r="I41" s="193"/>
      <c r="J41" s="194"/>
      <c r="K41" s="197"/>
      <c r="L41" s="198"/>
      <c r="M41" s="198"/>
      <c r="N41" s="199"/>
      <c r="O41" s="177"/>
      <c r="P41" s="178"/>
      <c r="Q41" s="178"/>
      <c r="R41" s="178"/>
      <c r="S41" s="179"/>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189"/>
      <c r="BC41" s="190"/>
      <c r="BD41" s="191"/>
      <c r="BE41" s="192"/>
      <c r="BF41" s="180"/>
      <c r="BG41" s="181"/>
      <c r="BH41" s="181"/>
      <c r="BI41" s="181"/>
      <c r="BJ41" s="182"/>
    </row>
    <row r="42" spans="2:62" ht="20.25" customHeight="1" x14ac:dyDescent="0.45">
      <c r="B42" s="163"/>
      <c r="C42" s="207"/>
      <c r="D42" s="202"/>
      <c r="E42" s="130"/>
      <c r="F42" s="131">
        <f>C41</f>
        <v>0</v>
      </c>
      <c r="G42" s="130"/>
      <c r="H42" s="131">
        <f>I41</f>
        <v>0</v>
      </c>
      <c r="I42" s="195"/>
      <c r="J42" s="196"/>
      <c r="K42" s="200"/>
      <c r="L42" s="201"/>
      <c r="M42" s="201"/>
      <c r="N42" s="202"/>
      <c r="O42" s="177"/>
      <c r="P42" s="178"/>
      <c r="Q42" s="178"/>
      <c r="R42" s="178"/>
      <c r="S42" s="179"/>
      <c r="T42" s="148" t="s">
        <v>181</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186">
        <f>IF($BE$3="４週",SUM(W42:AX42),IF($BE$3="暦月",SUM(W42:BA42),""))</f>
        <v>0</v>
      </c>
      <c r="BC42" s="187"/>
      <c r="BD42" s="188">
        <f>IF($BE$3="４週",BB42/4,IF($BE$3="暦月",(BB42/($BE$8/7)),""))</f>
        <v>0</v>
      </c>
      <c r="BE42" s="187"/>
      <c r="BF42" s="183"/>
      <c r="BG42" s="184"/>
      <c r="BH42" s="184"/>
      <c r="BI42" s="184"/>
      <c r="BJ42" s="185"/>
    </row>
    <row r="43" spans="2:62" ht="20.25" customHeight="1" x14ac:dyDescent="0.45">
      <c r="B43" s="162">
        <f>B41+1</f>
        <v>15</v>
      </c>
      <c r="C43" s="206"/>
      <c r="D43" s="199"/>
      <c r="E43" s="130"/>
      <c r="F43" s="131"/>
      <c r="G43" s="130"/>
      <c r="H43" s="131"/>
      <c r="I43" s="193"/>
      <c r="J43" s="194"/>
      <c r="K43" s="197"/>
      <c r="L43" s="198"/>
      <c r="M43" s="198"/>
      <c r="N43" s="199"/>
      <c r="O43" s="177"/>
      <c r="P43" s="178"/>
      <c r="Q43" s="178"/>
      <c r="R43" s="178"/>
      <c r="S43" s="179"/>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189"/>
      <c r="BC43" s="190"/>
      <c r="BD43" s="191"/>
      <c r="BE43" s="192"/>
      <c r="BF43" s="180"/>
      <c r="BG43" s="181"/>
      <c r="BH43" s="181"/>
      <c r="BI43" s="181"/>
      <c r="BJ43" s="182"/>
    </row>
    <row r="44" spans="2:62" ht="20.25" customHeight="1" x14ac:dyDescent="0.45">
      <c r="B44" s="163"/>
      <c r="C44" s="207"/>
      <c r="D44" s="202"/>
      <c r="E44" s="130"/>
      <c r="F44" s="131">
        <f>C43</f>
        <v>0</v>
      </c>
      <c r="G44" s="130"/>
      <c r="H44" s="131">
        <f>I43</f>
        <v>0</v>
      </c>
      <c r="I44" s="195"/>
      <c r="J44" s="196"/>
      <c r="K44" s="200"/>
      <c r="L44" s="201"/>
      <c r="M44" s="201"/>
      <c r="N44" s="202"/>
      <c r="O44" s="177"/>
      <c r="P44" s="178"/>
      <c r="Q44" s="178"/>
      <c r="R44" s="178"/>
      <c r="S44" s="179"/>
      <c r="T44" s="148" t="s">
        <v>181</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186">
        <f>IF($BE$3="４週",SUM(W44:AX44),IF($BE$3="暦月",SUM(W44:BA44),""))</f>
        <v>0</v>
      </c>
      <c r="BC44" s="187"/>
      <c r="BD44" s="188">
        <f>IF($BE$3="４週",BB44/4,IF($BE$3="暦月",(BB44/($BE$8/7)),""))</f>
        <v>0</v>
      </c>
      <c r="BE44" s="187"/>
      <c r="BF44" s="183"/>
      <c r="BG44" s="184"/>
      <c r="BH44" s="184"/>
      <c r="BI44" s="184"/>
      <c r="BJ44" s="185"/>
    </row>
    <row r="45" spans="2:62" ht="20.25" customHeight="1" x14ac:dyDescent="0.45">
      <c r="B45" s="162">
        <f>B43+1</f>
        <v>16</v>
      </c>
      <c r="C45" s="206"/>
      <c r="D45" s="199"/>
      <c r="E45" s="130"/>
      <c r="F45" s="131"/>
      <c r="G45" s="130"/>
      <c r="H45" s="131"/>
      <c r="I45" s="193"/>
      <c r="J45" s="194"/>
      <c r="K45" s="197"/>
      <c r="L45" s="198"/>
      <c r="M45" s="198"/>
      <c r="N45" s="199"/>
      <c r="O45" s="177"/>
      <c r="P45" s="178"/>
      <c r="Q45" s="178"/>
      <c r="R45" s="178"/>
      <c r="S45" s="179"/>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189"/>
      <c r="BC45" s="190"/>
      <c r="BD45" s="191"/>
      <c r="BE45" s="192"/>
      <c r="BF45" s="180"/>
      <c r="BG45" s="181"/>
      <c r="BH45" s="181"/>
      <c r="BI45" s="181"/>
      <c r="BJ45" s="182"/>
    </row>
    <row r="46" spans="2:62" ht="20.25" customHeight="1" x14ac:dyDescent="0.45">
      <c r="B46" s="163"/>
      <c r="C46" s="207"/>
      <c r="D46" s="202"/>
      <c r="E46" s="130"/>
      <c r="F46" s="131">
        <f>C45</f>
        <v>0</v>
      </c>
      <c r="G46" s="130"/>
      <c r="H46" s="131">
        <f>I45</f>
        <v>0</v>
      </c>
      <c r="I46" s="195"/>
      <c r="J46" s="196"/>
      <c r="K46" s="200"/>
      <c r="L46" s="201"/>
      <c r="M46" s="201"/>
      <c r="N46" s="202"/>
      <c r="O46" s="177"/>
      <c r="P46" s="178"/>
      <c r="Q46" s="178"/>
      <c r="R46" s="178"/>
      <c r="S46" s="179"/>
      <c r="T46" s="148" t="s">
        <v>181</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186">
        <f>IF($BE$3="４週",SUM(W46:AX46),IF($BE$3="暦月",SUM(W46:BA46),""))</f>
        <v>0</v>
      </c>
      <c r="BC46" s="187"/>
      <c r="BD46" s="188">
        <f>IF($BE$3="４週",BB46/4,IF($BE$3="暦月",(BB46/($BE$8/7)),""))</f>
        <v>0</v>
      </c>
      <c r="BE46" s="187"/>
      <c r="BF46" s="183"/>
      <c r="BG46" s="184"/>
      <c r="BH46" s="184"/>
      <c r="BI46" s="184"/>
      <c r="BJ46" s="185"/>
    </row>
    <row r="47" spans="2:62" ht="20.25" customHeight="1" x14ac:dyDescent="0.45">
      <c r="B47" s="162">
        <f>B45+1</f>
        <v>17</v>
      </c>
      <c r="C47" s="206"/>
      <c r="D47" s="199"/>
      <c r="E47" s="130"/>
      <c r="F47" s="131"/>
      <c r="G47" s="130"/>
      <c r="H47" s="131"/>
      <c r="I47" s="193"/>
      <c r="J47" s="194"/>
      <c r="K47" s="197"/>
      <c r="L47" s="198"/>
      <c r="M47" s="198"/>
      <c r="N47" s="199"/>
      <c r="O47" s="177"/>
      <c r="P47" s="178"/>
      <c r="Q47" s="178"/>
      <c r="R47" s="178"/>
      <c r="S47" s="179"/>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189"/>
      <c r="BC47" s="190"/>
      <c r="BD47" s="191"/>
      <c r="BE47" s="192"/>
      <c r="BF47" s="180"/>
      <c r="BG47" s="181"/>
      <c r="BH47" s="181"/>
      <c r="BI47" s="181"/>
      <c r="BJ47" s="182"/>
    </row>
    <row r="48" spans="2:62" ht="20.25" customHeight="1" x14ac:dyDescent="0.45">
      <c r="B48" s="163"/>
      <c r="C48" s="207"/>
      <c r="D48" s="202"/>
      <c r="E48" s="130"/>
      <c r="F48" s="131">
        <f>C47</f>
        <v>0</v>
      </c>
      <c r="G48" s="130"/>
      <c r="H48" s="131">
        <f>I47</f>
        <v>0</v>
      </c>
      <c r="I48" s="195"/>
      <c r="J48" s="196"/>
      <c r="K48" s="200"/>
      <c r="L48" s="201"/>
      <c r="M48" s="201"/>
      <c r="N48" s="202"/>
      <c r="O48" s="177"/>
      <c r="P48" s="178"/>
      <c r="Q48" s="178"/>
      <c r="R48" s="178"/>
      <c r="S48" s="179"/>
      <c r="T48" s="148" t="s">
        <v>181</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186">
        <f>IF($BE$3="４週",SUM(W48:AX48),IF($BE$3="暦月",SUM(W48:BA48),""))</f>
        <v>0</v>
      </c>
      <c r="BC48" s="187"/>
      <c r="BD48" s="188">
        <f>IF($BE$3="４週",BB48/4,IF($BE$3="暦月",(BB48/($BE$8/7)),""))</f>
        <v>0</v>
      </c>
      <c r="BE48" s="187"/>
      <c r="BF48" s="183"/>
      <c r="BG48" s="184"/>
      <c r="BH48" s="184"/>
      <c r="BI48" s="184"/>
      <c r="BJ48" s="185"/>
    </row>
    <row r="49" spans="2:62" ht="20.25" customHeight="1" x14ac:dyDescent="0.45">
      <c r="B49" s="162">
        <f>B47+1</f>
        <v>18</v>
      </c>
      <c r="C49" s="206"/>
      <c r="D49" s="199"/>
      <c r="E49" s="130"/>
      <c r="F49" s="131"/>
      <c r="G49" s="130"/>
      <c r="H49" s="131"/>
      <c r="I49" s="193"/>
      <c r="J49" s="194"/>
      <c r="K49" s="197"/>
      <c r="L49" s="198"/>
      <c r="M49" s="198"/>
      <c r="N49" s="199"/>
      <c r="O49" s="177"/>
      <c r="P49" s="178"/>
      <c r="Q49" s="178"/>
      <c r="R49" s="178"/>
      <c r="S49" s="179"/>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189"/>
      <c r="BC49" s="190"/>
      <c r="BD49" s="191"/>
      <c r="BE49" s="192"/>
      <c r="BF49" s="180"/>
      <c r="BG49" s="181"/>
      <c r="BH49" s="181"/>
      <c r="BI49" s="181"/>
      <c r="BJ49" s="182"/>
    </row>
    <row r="50" spans="2:62" ht="20.25" customHeight="1" x14ac:dyDescent="0.45">
      <c r="B50" s="163"/>
      <c r="C50" s="207"/>
      <c r="D50" s="202"/>
      <c r="E50" s="130"/>
      <c r="F50" s="131">
        <f>C49</f>
        <v>0</v>
      </c>
      <c r="G50" s="130"/>
      <c r="H50" s="131">
        <f>I49</f>
        <v>0</v>
      </c>
      <c r="I50" s="195"/>
      <c r="J50" s="196"/>
      <c r="K50" s="200"/>
      <c r="L50" s="201"/>
      <c r="M50" s="201"/>
      <c r="N50" s="202"/>
      <c r="O50" s="177"/>
      <c r="P50" s="178"/>
      <c r="Q50" s="178"/>
      <c r="R50" s="178"/>
      <c r="S50" s="179"/>
      <c r="T50" s="148" t="s">
        <v>181</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186">
        <f>IF($BE$3="４週",SUM(W50:AX50),IF($BE$3="暦月",SUM(W50:BA50),""))</f>
        <v>0</v>
      </c>
      <c r="BC50" s="187"/>
      <c r="BD50" s="188">
        <f>IF($BE$3="４週",BB50/4,IF($BE$3="暦月",(BB50/($BE$8/7)),""))</f>
        <v>0</v>
      </c>
      <c r="BE50" s="187"/>
      <c r="BF50" s="183"/>
      <c r="BG50" s="184"/>
      <c r="BH50" s="184"/>
      <c r="BI50" s="184"/>
      <c r="BJ50" s="185"/>
    </row>
    <row r="51" spans="2:62" ht="20.25" customHeight="1" x14ac:dyDescent="0.45">
      <c r="B51" s="162">
        <f>B49+1</f>
        <v>19</v>
      </c>
      <c r="C51" s="206"/>
      <c r="D51" s="199"/>
      <c r="E51" s="132"/>
      <c r="F51" s="133"/>
      <c r="G51" s="132"/>
      <c r="H51" s="133"/>
      <c r="I51" s="193"/>
      <c r="J51" s="194"/>
      <c r="K51" s="197"/>
      <c r="L51" s="198"/>
      <c r="M51" s="198"/>
      <c r="N51" s="199"/>
      <c r="O51" s="177"/>
      <c r="P51" s="178"/>
      <c r="Q51" s="178"/>
      <c r="R51" s="178"/>
      <c r="S51" s="179"/>
      <c r="T51" s="95" t="s">
        <v>18</v>
      </c>
      <c r="U51" s="96"/>
      <c r="V51" s="97"/>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189"/>
      <c r="BC51" s="190"/>
      <c r="BD51" s="191"/>
      <c r="BE51" s="192"/>
      <c r="BF51" s="180"/>
      <c r="BG51" s="181"/>
      <c r="BH51" s="181"/>
      <c r="BI51" s="181"/>
      <c r="BJ51" s="182"/>
    </row>
    <row r="52" spans="2:62" ht="20.25" customHeight="1" x14ac:dyDescent="0.45">
      <c r="B52" s="163"/>
      <c r="C52" s="207"/>
      <c r="D52" s="202"/>
      <c r="E52" s="130"/>
      <c r="F52" s="131">
        <f>C51</f>
        <v>0</v>
      </c>
      <c r="G52" s="130"/>
      <c r="H52" s="131">
        <f>I51</f>
        <v>0</v>
      </c>
      <c r="I52" s="195"/>
      <c r="J52" s="196"/>
      <c r="K52" s="200"/>
      <c r="L52" s="201"/>
      <c r="M52" s="201"/>
      <c r="N52" s="202"/>
      <c r="O52" s="177"/>
      <c r="P52" s="178"/>
      <c r="Q52" s="178"/>
      <c r="R52" s="178"/>
      <c r="S52" s="179"/>
      <c r="T52" s="148" t="s">
        <v>181</v>
      </c>
      <c r="U52" s="93"/>
      <c r="V52" s="94"/>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186">
        <f>IF($BE$3="４週",SUM(W52:AX52),IF($BE$3="暦月",SUM(W52:BA52),""))</f>
        <v>0</v>
      </c>
      <c r="BC52" s="187"/>
      <c r="BD52" s="188">
        <f>IF($BE$3="４週",BB52/4,IF($BE$3="暦月",(BB52/($BE$8/7)),""))</f>
        <v>0</v>
      </c>
      <c r="BE52" s="187"/>
      <c r="BF52" s="183"/>
      <c r="BG52" s="184"/>
      <c r="BH52" s="184"/>
      <c r="BI52" s="184"/>
      <c r="BJ52" s="185"/>
    </row>
    <row r="53" spans="2:62" ht="20.25" customHeight="1" x14ac:dyDescent="0.45">
      <c r="B53" s="162">
        <f>B51+1</f>
        <v>20</v>
      </c>
      <c r="C53" s="206"/>
      <c r="D53" s="199"/>
      <c r="E53" s="132"/>
      <c r="F53" s="133"/>
      <c r="G53" s="132"/>
      <c r="H53" s="133"/>
      <c r="I53" s="193"/>
      <c r="J53" s="194"/>
      <c r="K53" s="197"/>
      <c r="L53" s="198"/>
      <c r="M53" s="198"/>
      <c r="N53" s="199"/>
      <c r="O53" s="177"/>
      <c r="P53" s="178"/>
      <c r="Q53" s="178"/>
      <c r="R53" s="178"/>
      <c r="S53" s="179"/>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189"/>
      <c r="BC53" s="190"/>
      <c r="BD53" s="191"/>
      <c r="BE53" s="192"/>
      <c r="BF53" s="180"/>
      <c r="BG53" s="181"/>
      <c r="BH53" s="181"/>
      <c r="BI53" s="181"/>
      <c r="BJ53" s="182"/>
    </row>
    <row r="54" spans="2:62" ht="20.25" customHeight="1" x14ac:dyDescent="0.45">
      <c r="B54" s="163"/>
      <c r="C54" s="207"/>
      <c r="D54" s="202"/>
      <c r="E54" s="130"/>
      <c r="F54" s="131">
        <f>C53</f>
        <v>0</v>
      </c>
      <c r="G54" s="130"/>
      <c r="H54" s="131">
        <f>I53</f>
        <v>0</v>
      </c>
      <c r="I54" s="195"/>
      <c r="J54" s="196"/>
      <c r="K54" s="200"/>
      <c r="L54" s="201"/>
      <c r="M54" s="201"/>
      <c r="N54" s="202"/>
      <c r="O54" s="177"/>
      <c r="P54" s="178"/>
      <c r="Q54" s="178"/>
      <c r="R54" s="178"/>
      <c r="S54" s="179"/>
      <c r="T54" s="148" t="s">
        <v>181</v>
      </c>
      <c r="U54" s="99"/>
      <c r="V54" s="149"/>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186">
        <f>IF($BE$3="４週",SUM(W54:AX54),IF($BE$3="暦月",SUM(W54:BA54),""))</f>
        <v>0</v>
      </c>
      <c r="BC54" s="187"/>
      <c r="BD54" s="188">
        <f>IF($BE$3="４週",BB54/4,IF($BE$3="暦月",(BB54/($BE$8/7)),""))</f>
        <v>0</v>
      </c>
      <c r="BE54" s="187"/>
      <c r="BF54" s="183"/>
      <c r="BG54" s="184"/>
      <c r="BH54" s="184"/>
      <c r="BI54" s="184"/>
      <c r="BJ54" s="185"/>
    </row>
    <row r="55" spans="2:62" ht="20.25" customHeight="1" x14ac:dyDescent="0.45">
      <c r="B55" s="162">
        <f>B53+1</f>
        <v>21</v>
      </c>
      <c r="C55" s="206"/>
      <c r="D55" s="199"/>
      <c r="E55" s="130"/>
      <c r="F55" s="131"/>
      <c r="G55" s="130"/>
      <c r="H55" s="131"/>
      <c r="I55" s="193"/>
      <c r="J55" s="194"/>
      <c r="K55" s="197"/>
      <c r="L55" s="198"/>
      <c r="M55" s="198"/>
      <c r="N55" s="199"/>
      <c r="O55" s="177"/>
      <c r="P55" s="178"/>
      <c r="Q55" s="178"/>
      <c r="R55" s="178"/>
      <c r="S55" s="179"/>
      <c r="T55" s="147" t="s">
        <v>18</v>
      </c>
      <c r="V55" s="98"/>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189"/>
      <c r="BC55" s="190"/>
      <c r="BD55" s="191"/>
      <c r="BE55" s="192"/>
      <c r="BF55" s="180"/>
      <c r="BG55" s="181"/>
      <c r="BH55" s="181"/>
      <c r="BI55" s="181"/>
      <c r="BJ55" s="182"/>
    </row>
    <row r="56" spans="2:62" ht="20.25" customHeight="1" x14ac:dyDescent="0.45">
      <c r="B56" s="163"/>
      <c r="C56" s="207"/>
      <c r="D56" s="202"/>
      <c r="E56" s="130"/>
      <c r="F56" s="131">
        <f>C55</f>
        <v>0</v>
      </c>
      <c r="G56" s="130"/>
      <c r="H56" s="131">
        <f>I55</f>
        <v>0</v>
      </c>
      <c r="I56" s="195"/>
      <c r="J56" s="196"/>
      <c r="K56" s="200"/>
      <c r="L56" s="201"/>
      <c r="M56" s="201"/>
      <c r="N56" s="202"/>
      <c r="O56" s="177"/>
      <c r="P56" s="178"/>
      <c r="Q56" s="178"/>
      <c r="R56" s="178"/>
      <c r="S56" s="179"/>
      <c r="T56" s="148" t="s">
        <v>181</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186">
        <f>IF($BE$3="４週",SUM(W56:AX56),IF($BE$3="暦月",SUM(W56:BA56),""))</f>
        <v>0</v>
      </c>
      <c r="BC56" s="187"/>
      <c r="BD56" s="188">
        <f>IF($BE$3="４週",BB56/4,IF($BE$3="暦月",(BB56/($BE$8/7)),""))</f>
        <v>0</v>
      </c>
      <c r="BE56" s="187"/>
      <c r="BF56" s="183"/>
      <c r="BG56" s="184"/>
      <c r="BH56" s="184"/>
      <c r="BI56" s="184"/>
      <c r="BJ56" s="185"/>
    </row>
    <row r="57" spans="2:62" ht="20.25" customHeight="1" x14ac:dyDescent="0.45">
      <c r="B57" s="162">
        <f>B55+1</f>
        <v>22</v>
      </c>
      <c r="C57" s="206"/>
      <c r="D57" s="199"/>
      <c r="E57" s="130"/>
      <c r="F57" s="131"/>
      <c r="G57" s="130"/>
      <c r="H57" s="131"/>
      <c r="I57" s="193"/>
      <c r="J57" s="194"/>
      <c r="K57" s="197"/>
      <c r="L57" s="198"/>
      <c r="M57" s="198"/>
      <c r="N57" s="199"/>
      <c r="O57" s="177"/>
      <c r="P57" s="178"/>
      <c r="Q57" s="178"/>
      <c r="R57" s="178"/>
      <c r="S57" s="179"/>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189"/>
      <c r="BC57" s="190"/>
      <c r="BD57" s="191"/>
      <c r="BE57" s="192"/>
      <c r="BF57" s="180"/>
      <c r="BG57" s="181"/>
      <c r="BH57" s="181"/>
      <c r="BI57" s="181"/>
      <c r="BJ57" s="182"/>
    </row>
    <row r="58" spans="2:62" ht="20.25" customHeight="1" x14ac:dyDescent="0.45">
      <c r="B58" s="163"/>
      <c r="C58" s="207"/>
      <c r="D58" s="202"/>
      <c r="E58" s="130"/>
      <c r="F58" s="131">
        <f>C57</f>
        <v>0</v>
      </c>
      <c r="G58" s="130"/>
      <c r="H58" s="131">
        <f>I57</f>
        <v>0</v>
      </c>
      <c r="I58" s="195"/>
      <c r="J58" s="196"/>
      <c r="K58" s="200"/>
      <c r="L58" s="201"/>
      <c r="M58" s="201"/>
      <c r="N58" s="202"/>
      <c r="O58" s="177"/>
      <c r="P58" s="178"/>
      <c r="Q58" s="178"/>
      <c r="R58" s="178"/>
      <c r="S58" s="179"/>
      <c r="T58" s="148" t="s">
        <v>181</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186">
        <f>IF($BE$3="４週",SUM(W58:AX58),IF($BE$3="暦月",SUM(W58:BA58),""))</f>
        <v>0</v>
      </c>
      <c r="BC58" s="187"/>
      <c r="BD58" s="188">
        <f>IF($BE$3="４週",BB58/4,IF($BE$3="暦月",(BB58/($BE$8/7)),""))</f>
        <v>0</v>
      </c>
      <c r="BE58" s="187"/>
      <c r="BF58" s="183"/>
      <c r="BG58" s="184"/>
      <c r="BH58" s="184"/>
      <c r="BI58" s="184"/>
      <c r="BJ58" s="185"/>
    </row>
    <row r="59" spans="2:62" ht="20.25" customHeight="1" x14ac:dyDescent="0.45">
      <c r="B59" s="162">
        <f>B57+1</f>
        <v>23</v>
      </c>
      <c r="C59" s="206"/>
      <c r="D59" s="199"/>
      <c r="E59" s="130"/>
      <c r="F59" s="131"/>
      <c r="G59" s="130"/>
      <c r="H59" s="131"/>
      <c r="I59" s="193"/>
      <c r="J59" s="194"/>
      <c r="K59" s="197"/>
      <c r="L59" s="198"/>
      <c r="M59" s="198"/>
      <c r="N59" s="199"/>
      <c r="O59" s="177"/>
      <c r="P59" s="178"/>
      <c r="Q59" s="178"/>
      <c r="R59" s="178"/>
      <c r="S59" s="179"/>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189"/>
      <c r="BC59" s="190"/>
      <c r="BD59" s="191"/>
      <c r="BE59" s="192"/>
      <c r="BF59" s="180"/>
      <c r="BG59" s="181"/>
      <c r="BH59" s="181"/>
      <c r="BI59" s="181"/>
      <c r="BJ59" s="182"/>
    </row>
    <row r="60" spans="2:62" ht="20.25" customHeight="1" x14ac:dyDescent="0.45">
      <c r="B60" s="163"/>
      <c r="C60" s="207"/>
      <c r="D60" s="202"/>
      <c r="E60" s="130"/>
      <c r="F60" s="131">
        <f>C59</f>
        <v>0</v>
      </c>
      <c r="G60" s="130"/>
      <c r="H60" s="131">
        <f>I59</f>
        <v>0</v>
      </c>
      <c r="I60" s="195"/>
      <c r="J60" s="196"/>
      <c r="K60" s="200"/>
      <c r="L60" s="201"/>
      <c r="M60" s="201"/>
      <c r="N60" s="202"/>
      <c r="O60" s="177"/>
      <c r="P60" s="178"/>
      <c r="Q60" s="178"/>
      <c r="R60" s="178"/>
      <c r="S60" s="179"/>
      <c r="T60" s="148" t="s">
        <v>181</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186">
        <f>IF($BE$3="４週",SUM(W60:AX60),IF($BE$3="暦月",SUM(W60:BA60),""))</f>
        <v>0</v>
      </c>
      <c r="BC60" s="187"/>
      <c r="BD60" s="188">
        <f>IF($BE$3="４週",BB60/4,IF($BE$3="暦月",(BB60/($BE$8/7)),""))</f>
        <v>0</v>
      </c>
      <c r="BE60" s="187"/>
      <c r="BF60" s="183"/>
      <c r="BG60" s="184"/>
      <c r="BH60" s="184"/>
      <c r="BI60" s="184"/>
      <c r="BJ60" s="185"/>
    </row>
    <row r="61" spans="2:62" ht="20.25" customHeight="1" x14ac:dyDescent="0.45">
      <c r="B61" s="162">
        <f>B59+1</f>
        <v>24</v>
      </c>
      <c r="C61" s="206"/>
      <c r="D61" s="199"/>
      <c r="E61" s="130"/>
      <c r="F61" s="131"/>
      <c r="G61" s="130"/>
      <c r="H61" s="131"/>
      <c r="I61" s="193"/>
      <c r="J61" s="194"/>
      <c r="K61" s="197"/>
      <c r="L61" s="198"/>
      <c r="M61" s="198"/>
      <c r="N61" s="199"/>
      <c r="O61" s="177"/>
      <c r="P61" s="178"/>
      <c r="Q61" s="178"/>
      <c r="R61" s="178"/>
      <c r="S61" s="179"/>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189"/>
      <c r="BC61" s="190"/>
      <c r="BD61" s="191"/>
      <c r="BE61" s="192"/>
      <c r="BF61" s="180"/>
      <c r="BG61" s="181"/>
      <c r="BH61" s="181"/>
      <c r="BI61" s="181"/>
      <c r="BJ61" s="182"/>
    </row>
    <row r="62" spans="2:62" ht="20.25" customHeight="1" x14ac:dyDescent="0.45">
      <c r="B62" s="163"/>
      <c r="C62" s="207"/>
      <c r="D62" s="202"/>
      <c r="E62" s="130"/>
      <c r="F62" s="131">
        <f>C61</f>
        <v>0</v>
      </c>
      <c r="G62" s="130"/>
      <c r="H62" s="131">
        <f>I61</f>
        <v>0</v>
      </c>
      <c r="I62" s="195"/>
      <c r="J62" s="196"/>
      <c r="K62" s="200"/>
      <c r="L62" s="201"/>
      <c r="M62" s="201"/>
      <c r="N62" s="202"/>
      <c r="O62" s="177"/>
      <c r="P62" s="178"/>
      <c r="Q62" s="178"/>
      <c r="R62" s="178"/>
      <c r="S62" s="179"/>
      <c r="T62" s="148" t="s">
        <v>181</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186">
        <f>IF($BE$3="４週",SUM(W62:AX62),IF($BE$3="暦月",SUM(W62:BA62),""))</f>
        <v>0</v>
      </c>
      <c r="BC62" s="187"/>
      <c r="BD62" s="188">
        <f>IF($BE$3="４週",BB62/4,IF($BE$3="暦月",(BB62/($BE$8/7)),""))</f>
        <v>0</v>
      </c>
      <c r="BE62" s="187"/>
      <c r="BF62" s="183"/>
      <c r="BG62" s="184"/>
      <c r="BH62" s="184"/>
      <c r="BI62" s="184"/>
      <c r="BJ62" s="185"/>
    </row>
    <row r="63" spans="2:62" ht="20.25" customHeight="1" x14ac:dyDescent="0.45">
      <c r="B63" s="162">
        <f>B61+1</f>
        <v>25</v>
      </c>
      <c r="C63" s="206"/>
      <c r="D63" s="199"/>
      <c r="E63" s="130"/>
      <c r="F63" s="131"/>
      <c r="G63" s="130"/>
      <c r="H63" s="131"/>
      <c r="I63" s="193"/>
      <c r="J63" s="194"/>
      <c r="K63" s="197"/>
      <c r="L63" s="198"/>
      <c r="M63" s="198"/>
      <c r="N63" s="199"/>
      <c r="O63" s="177"/>
      <c r="P63" s="178"/>
      <c r="Q63" s="178"/>
      <c r="R63" s="178"/>
      <c r="S63" s="179"/>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189"/>
      <c r="BC63" s="190"/>
      <c r="BD63" s="191"/>
      <c r="BE63" s="192"/>
      <c r="BF63" s="180"/>
      <c r="BG63" s="181"/>
      <c r="BH63" s="181"/>
      <c r="BI63" s="181"/>
      <c r="BJ63" s="182"/>
    </row>
    <row r="64" spans="2:62" ht="20.25" customHeight="1" x14ac:dyDescent="0.45">
      <c r="B64" s="163"/>
      <c r="C64" s="207"/>
      <c r="D64" s="202"/>
      <c r="E64" s="130"/>
      <c r="F64" s="131">
        <f>C63</f>
        <v>0</v>
      </c>
      <c r="G64" s="130"/>
      <c r="H64" s="131">
        <f>I63</f>
        <v>0</v>
      </c>
      <c r="I64" s="195"/>
      <c r="J64" s="196"/>
      <c r="K64" s="200"/>
      <c r="L64" s="201"/>
      <c r="M64" s="201"/>
      <c r="N64" s="202"/>
      <c r="O64" s="177"/>
      <c r="P64" s="178"/>
      <c r="Q64" s="178"/>
      <c r="R64" s="178"/>
      <c r="S64" s="179"/>
      <c r="T64" s="148" t="s">
        <v>181</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186">
        <f>IF($BE$3="４週",SUM(W64:AX64),IF($BE$3="暦月",SUM(W64:BA64),""))</f>
        <v>0</v>
      </c>
      <c r="BC64" s="187"/>
      <c r="BD64" s="188">
        <f>IF($BE$3="４週",BB64/4,IF($BE$3="暦月",(BB64/($BE$8/7)),""))</f>
        <v>0</v>
      </c>
      <c r="BE64" s="187"/>
      <c r="BF64" s="183"/>
      <c r="BG64" s="184"/>
      <c r="BH64" s="184"/>
      <c r="BI64" s="184"/>
      <c r="BJ64" s="185"/>
    </row>
    <row r="65" spans="2:62" ht="20.25" customHeight="1" x14ac:dyDescent="0.45">
      <c r="B65" s="162">
        <f>B63+1</f>
        <v>26</v>
      </c>
      <c r="C65" s="206"/>
      <c r="D65" s="199"/>
      <c r="E65" s="130"/>
      <c r="F65" s="131"/>
      <c r="G65" s="130"/>
      <c r="H65" s="131"/>
      <c r="I65" s="193"/>
      <c r="J65" s="194"/>
      <c r="K65" s="197"/>
      <c r="L65" s="198"/>
      <c r="M65" s="198"/>
      <c r="N65" s="199"/>
      <c r="O65" s="177"/>
      <c r="P65" s="178"/>
      <c r="Q65" s="178"/>
      <c r="R65" s="178"/>
      <c r="S65" s="179"/>
      <c r="T65" s="147"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189"/>
      <c r="BC65" s="190"/>
      <c r="BD65" s="191"/>
      <c r="BE65" s="192"/>
      <c r="BF65" s="180"/>
      <c r="BG65" s="181"/>
      <c r="BH65" s="181"/>
      <c r="BI65" s="181"/>
      <c r="BJ65" s="182"/>
    </row>
    <row r="66" spans="2:62" ht="20.25" customHeight="1" x14ac:dyDescent="0.45">
      <c r="B66" s="163"/>
      <c r="C66" s="207"/>
      <c r="D66" s="202"/>
      <c r="E66" s="130"/>
      <c r="F66" s="131">
        <f>C65</f>
        <v>0</v>
      </c>
      <c r="G66" s="130"/>
      <c r="H66" s="131">
        <f>I65</f>
        <v>0</v>
      </c>
      <c r="I66" s="195"/>
      <c r="J66" s="196"/>
      <c r="K66" s="200"/>
      <c r="L66" s="201"/>
      <c r="M66" s="201"/>
      <c r="N66" s="202"/>
      <c r="O66" s="177"/>
      <c r="P66" s="178"/>
      <c r="Q66" s="178"/>
      <c r="R66" s="178"/>
      <c r="S66" s="179"/>
      <c r="T66" s="148" t="s">
        <v>181</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186">
        <f>IF($BE$3="４週",SUM(W66:AX66),IF($BE$3="暦月",SUM(W66:BA66),""))</f>
        <v>0</v>
      </c>
      <c r="BC66" s="187"/>
      <c r="BD66" s="188">
        <f>IF($BE$3="４週",BB66/4,IF($BE$3="暦月",(BB66/($BE$8/7)),""))</f>
        <v>0</v>
      </c>
      <c r="BE66" s="187"/>
      <c r="BF66" s="183"/>
      <c r="BG66" s="184"/>
      <c r="BH66" s="184"/>
      <c r="BI66" s="184"/>
      <c r="BJ66" s="185"/>
    </row>
    <row r="67" spans="2:62" ht="20.25" customHeight="1" x14ac:dyDescent="0.45">
      <c r="B67" s="162">
        <f>B65+1</f>
        <v>27</v>
      </c>
      <c r="C67" s="206"/>
      <c r="D67" s="199"/>
      <c r="E67" s="130"/>
      <c r="F67" s="131"/>
      <c r="G67" s="130"/>
      <c r="H67" s="131"/>
      <c r="I67" s="193"/>
      <c r="J67" s="194"/>
      <c r="K67" s="197"/>
      <c r="L67" s="198"/>
      <c r="M67" s="198"/>
      <c r="N67" s="199"/>
      <c r="O67" s="177"/>
      <c r="P67" s="178"/>
      <c r="Q67" s="178"/>
      <c r="R67" s="178"/>
      <c r="S67" s="179"/>
      <c r="T67" s="147"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189"/>
      <c r="BC67" s="190"/>
      <c r="BD67" s="191"/>
      <c r="BE67" s="192"/>
      <c r="BF67" s="180"/>
      <c r="BG67" s="181"/>
      <c r="BH67" s="181"/>
      <c r="BI67" s="181"/>
      <c r="BJ67" s="182"/>
    </row>
    <row r="68" spans="2:62" ht="20.25" customHeight="1" x14ac:dyDescent="0.45">
      <c r="B68" s="163"/>
      <c r="C68" s="207"/>
      <c r="D68" s="202"/>
      <c r="E68" s="130"/>
      <c r="F68" s="131">
        <f>C67</f>
        <v>0</v>
      </c>
      <c r="G68" s="130"/>
      <c r="H68" s="131">
        <f>I67</f>
        <v>0</v>
      </c>
      <c r="I68" s="195"/>
      <c r="J68" s="196"/>
      <c r="K68" s="200"/>
      <c r="L68" s="201"/>
      <c r="M68" s="201"/>
      <c r="N68" s="202"/>
      <c r="O68" s="177"/>
      <c r="P68" s="178"/>
      <c r="Q68" s="178"/>
      <c r="R68" s="178"/>
      <c r="S68" s="179"/>
      <c r="T68" s="148" t="s">
        <v>181</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186">
        <f>IF($BE$3="４週",SUM(W68:AX68),IF($BE$3="暦月",SUM(W68:BA68),""))</f>
        <v>0</v>
      </c>
      <c r="BC68" s="187"/>
      <c r="BD68" s="188">
        <f>IF($BE$3="４週",BB68/4,IF($BE$3="暦月",(BB68/($BE$8/7)),""))</f>
        <v>0</v>
      </c>
      <c r="BE68" s="187"/>
      <c r="BF68" s="183"/>
      <c r="BG68" s="184"/>
      <c r="BH68" s="184"/>
      <c r="BI68" s="184"/>
      <c r="BJ68" s="185"/>
    </row>
    <row r="69" spans="2:62" ht="20.25" customHeight="1" x14ac:dyDescent="0.45">
      <c r="B69" s="162">
        <f>B67+1</f>
        <v>28</v>
      </c>
      <c r="C69" s="206"/>
      <c r="D69" s="199"/>
      <c r="E69" s="130"/>
      <c r="F69" s="131"/>
      <c r="G69" s="130"/>
      <c r="H69" s="131"/>
      <c r="I69" s="193"/>
      <c r="J69" s="194"/>
      <c r="K69" s="197"/>
      <c r="L69" s="198"/>
      <c r="M69" s="198"/>
      <c r="N69" s="199"/>
      <c r="O69" s="177"/>
      <c r="P69" s="178"/>
      <c r="Q69" s="178"/>
      <c r="R69" s="178"/>
      <c r="S69" s="179"/>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189"/>
      <c r="BC69" s="190"/>
      <c r="BD69" s="191"/>
      <c r="BE69" s="192"/>
      <c r="BF69" s="180"/>
      <c r="BG69" s="181"/>
      <c r="BH69" s="181"/>
      <c r="BI69" s="181"/>
      <c r="BJ69" s="182"/>
    </row>
    <row r="70" spans="2:62" ht="20.25" customHeight="1" x14ac:dyDescent="0.45">
      <c r="B70" s="163"/>
      <c r="C70" s="207"/>
      <c r="D70" s="202"/>
      <c r="E70" s="130"/>
      <c r="F70" s="131">
        <f>C69</f>
        <v>0</v>
      </c>
      <c r="G70" s="130"/>
      <c r="H70" s="131">
        <f>I69</f>
        <v>0</v>
      </c>
      <c r="I70" s="195"/>
      <c r="J70" s="196"/>
      <c r="K70" s="200"/>
      <c r="L70" s="201"/>
      <c r="M70" s="201"/>
      <c r="N70" s="202"/>
      <c r="O70" s="177"/>
      <c r="P70" s="178"/>
      <c r="Q70" s="178"/>
      <c r="R70" s="178"/>
      <c r="S70" s="179"/>
      <c r="T70" s="148" t="s">
        <v>181</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186">
        <f>IF($BE$3="４週",SUM(W70:AX70),IF($BE$3="暦月",SUM(W70:BA70),""))</f>
        <v>0</v>
      </c>
      <c r="BC70" s="187"/>
      <c r="BD70" s="188">
        <f>IF($BE$3="４週",BB70/4,IF($BE$3="暦月",(BB70/($BE$8/7)),""))</f>
        <v>0</v>
      </c>
      <c r="BE70" s="187"/>
      <c r="BF70" s="183"/>
      <c r="BG70" s="184"/>
      <c r="BH70" s="184"/>
      <c r="BI70" s="184"/>
      <c r="BJ70" s="185"/>
    </row>
    <row r="71" spans="2:62" ht="20.25" customHeight="1" x14ac:dyDescent="0.45">
      <c r="B71" s="162">
        <f>B69+1</f>
        <v>29</v>
      </c>
      <c r="C71" s="206"/>
      <c r="D71" s="199"/>
      <c r="E71" s="130"/>
      <c r="F71" s="131"/>
      <c r="G71" s="130"/>
      <c r="H71" s="131"/>
      <c r="I71" s="193"/>
      <c r="J71" s="194"/>
      <c r="K71" s="197"/>
      <c r="L71" s="198"/>
      <c r="M71" s="198"/>
      <c r="N71" s="199"/>
      <c r="O71" s="177"/>
      <c r="P71" s="178"/>
      <c r="Q71" s="178"/>
      <c r="R71" s="178"/>
      <c r="S71" s="179"/>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189"/>
      <c r="BC71" s="190"/>
      <c r="BD71" s="191"/>
      <c r="BE71" s="192"/>
      <c r="BF71" s="180"/>
      <c r="BG71" s="181"/>
      <c r="BH71" s="181"/>
      <c r="BI71" s="181"/>
      <c r="BJ71" s="182"/>
    </row>
    <row r="72" spans="2:62" ht="20.25" customHeight="1" x14ac:dyDescent="0.45">
      <c r="B72" s="163"/>
      <c r="C72" s="214"/>
      <c r="D72" s="215"/>
      <c r="E72" s="158"/>
      <c r="F72" s="159">
        <f>C71</f>
        <v>0</v>
      </c>
      <c r="G72" s="158"/>
      <c r="H72" s="159">
        <f>I71</f>
        <v>0</v>
      </c>
      <c r="I72" s="216"/>
      <c r="J72" s="217"/>
      <c r="K72" s="218"/>
      <c r="L72" s="219"/>
      <c r="M72" s="219"/>
      <c r="N72" s="215"/>
      <c r="O72" s="177"/>
      <c r="P72" s="178"/>
      <c r="Q72" s="178"/>
      <c r="R72" s="178"/>
      <c r="S72" s="179"/>
      <c r="T72" s="148" t="s">
        <v>181</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11">
        <f>IF($BE$3="４週",SUM(W72:AX72),IF($BE$3="暦月",SUM(W72:BA72),""))</f>
        <v>0</v>
      </c>
      <c r="BC72" s="212"/>
      <c r="BD72" s="213">
        <f>IF($BE$3="４週",BB72/4,IF($BE$3="暦月",(BB72/($BE$8/7)),""))</f>
        <v>0</v>
      </c>
      <c r="BE72" s="212"/>
      <c r="BF72" s="208"/>
      <c r="BG72" s="209"/>
      <c r="BH72" s="209"/>
      <c r="BI72" s="209"/>
      <c r="BJ72" s="210"/>
    </row>
    <row r="73" spans="2:62" ht="20.25" customHeight="1" x14ac:dyDescent="0.45">
      <c r="B73" s="162">
        <f>B71+1</f>
        <v>30</v>
      </c>
      <c r="C73" s="206"/>
      <c r="D73" s="199"/>
      <c r="E73" s="130"/>
      <c r="F73" s="131"/>
      <c r="G73" s="130"/>
      <c r="H73" s="131"/>
      <c r="I73" s="193"/>
      <c r="J73" s="194"/>
      <c r="K73" s="197"/>
      <c r="L73" s="198"/>
      <c r="M73" s="198"/>
      <c r="N73" s="199"/>
      <c r="O73" s="177"/>
      <c r="P73" s="178"/>
      <c r="Q73" s="178"/>
      <c r="R73" s="178"/>
      <c r="S73" s="179"/>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x14ac:dyDescent="0.45">
      <c r="B74" s="163"/>
      <c r="C74" s="214"/>
      <c r="D74" s="215"/>
      <c r="E74" s="158"/>
      <c r="F74" s="159">
        <f>C73</f>
        <v>0</v>
      </c>
      <c r="G74" s="158"/>
      <c r="H74" s="159">
        <f>I73</f>
        <v>0</v>
      </c>
      <c r="I74" s="216"/>
      <c r="J74" s="217"/>
      <c r="K74" s="218"/>
      <c r="L74" s="219"/>
      <c r="M74" s="219"/>
      <c r="N74" s="215"/>
      <c r="O74" s="177"/>
      <c r="P74" s="178"/>
      <c r="Q74" s="178"/>
      <c r="R74" s="178"/>
      <c r="S74" s="179"/>
      <c r="T74" s="148" t="s">
        <v>181</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11">
        <f>IF($BE$3="４週",SUM(W74:AX74),IF($BE$3="暦月",SUM(W74:BA74),""))</f>
        <v>0</v>
      </c>
      <c r="BC74" s="212"/>
      <c r="BD74" s="213">
        <f>IF($BE$3="４週",BB74/4,IF($BE$3="暦月",(BB74/($BE$8/7)),""))</f>
        <v>0</v>
      </c>
      <c r="BE74" s="212"/>
      <c r="BF74" s="208"/>
      <c r="BG74" s="209"/>
      <c r="BH74" s="209"/>
      <c r="BI74" s="209"/>
      <c r="BJ74" s="210"/>
    </row>
    <row r="75" spans="2:62" ht="20.25" customHeight="1" x14ac:dyDescent="0.45">
      <c r="B75" s="162">
        <f>B73+1</f>
        <v>31</v>
      </c>
      <c r="C75" s="206"/>
      <c r="D75" s="199"/>
      <c r="E75" s="130"/>
      <c r="F75" s="131"/>
      <c r="G75" s="130"/>
      <c r="H75" s="131"/>
      <c r="I75" s="193"/>
      <c r="J75" s="194"/>
      <c r="K75" s="197"/>
      <c r="L75" s="198"/>
      <c r="M75" s="198"/>
      <c r="N75" s="199"/>
      <c r="O75" s="177"/>
      <c r="P75" s="178"/>
      <c r="Q75" s="178"/>
      <c r="R75" s="178"/>
      <c r="S75" s="179"/>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189"/>
      <c r="BC75" s="190"/>
      <c r="BD75" s="191"/>
      <c r="BE75" s="192"/>
      <c r="BF75" s="180"/>
      <c r="BG75" s="181"/>
      <c r="BH75" s="181"/>
      <c r="BI75" s="181"/>
      <c r="BJ75" s="182"/>
    </row>
    <row r="76" spans="2:62" ht="20.25" customHeight="1" x14ac:dyDescent="0.45">
      <c r="B76" s="163"/>
      <c r="C76" s="214"/>
      <c r="D76" s="215"/>
      <c r="E76" s="158"/>
      <c r="F76" s="159">
        <f>C75</f>
        <v>0</v>
      </c>
      <c r="G76" s="158"/>
      <c r="H76" s="159">
        <f>I75</f>
        <v>0</v>
      </c>
      <c r="I76" s="216"/>
      <c r="J76" s="217"/>
      <c r="K76" s="218"/>
      <c r="L76" s="219"/>
      <c r="M76" s="219"/>
      <c r="N76" s="215"/>
      <c r="O76" s="177"/>
      <c r="P76" s="178"/>
      <c r="Q76" s="178"/>
      <c r="R76" s="178"/>
      <c r="S76" s="179"/>
      <c r="T76" s="148" t="s">
        <v>181</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11">
        <f>IF($BE$3="４週",SUM(W76:AX76),IF($BE$3="暦月",SUM(W76:BA76),""))</f>
        <v>0</v>
      </c>
      <c r="BC76" s="212"/>
      <c r="BD76" s="213">
        <f>IF($BE$3="４週",BB76/4,IF($BE$3="暦月",(BB76/($BE$8/7)),""))</f>
        <v>0</v>
      </c>
      <c r="BE76" s="212"/>
      <c r="BF76" s="208"/>
      <c r="BG76" s="209"/>
      <c r="BH76" s="209"/>
      <c r="BI76" s="209"/>
      <c r="BJ76" s="210"/>
    </row>
    <row r="77" spans="2:62" ht="20.25" customHeight="1" x14ac:dyDescent="0.45">
      <c r="B77" s="162">
        <f>B75+1</f>
        <v>32</v>
      </c>
      <c r="C77" s="206"/>
      <c r="D77" s="199"/>
      <c r="E77" s="130"/>
      <c r="F77" s="131"/>
      <c r="G77" s="130"/>
      <c r="H77" s="131"/>
      <c r="I77" s="193"/>
      <c r="J77" s="194"/>
      <c r="K77" s="197"/>
      <c r="L77" s="198"/>
      <c r="M77" s="198"/>
      <c r="N77" s="199"/>
      <c r="O77" s="177"/>
      <c r="P77" s="178"/>
      <c r="Q77" s="178"/>
      <c r="R77" s="178"/>
      <c r="S77" s="179"/>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189"/>
      <c r="BC77" s="190"/>
      <c r="BD77" s="191"/>
      <c r="BE77" s="192"/>
      <c r="BF77" s="180"/>
      <c r="BG77" s="181"/>
      <c r="BH77" s="181"/>
      <c r="BI77" s="181"/>
      <c r="BJ77" s="182"/>
    </row>
    <row r="78" spans="2:62" ht="20.25" customHeight="1" x14ac:dyDescent="0.45">
      <c r="B78" s="163"/>
      <c r="C78" s="214"/>
      <c r="D78" s="215"/>
      <c r="E78" s="158"/>
      <c r="F78" s="159">
        <f>C77</f>
        <v>0</v>
      </c>
      <c r="G78" s="158"/>
      <c r="H78" s="159">
        <f>I77</f>
        <v>0</v>
      </c>
      <c r="I78" s="216"/>
      <c r="J78" s="217"/>
      <c r="K78" s="218"/>
      <c r="L78" s="219"/>
      <c r="M78" s="219"/>
      <c r="N78" s="215"/>
      <c r="O78" s="177"/>
      <c r="P78" s="178"/>
      <c r="Q78" s="178"/>
      <c r="R78" s="178"/>
      <c r="S78" s="179"/>
      <c r="T78" s="148" t="s">
        <v>181</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11">
        <f>IF($BE$3="４週",SUM(W78:AX78),IF($BE$3="暦月",SUM(W78:BA78),""))</f>
        <v>0</v>
      </c>
      <c r="BC78" s="212"/>
      <c r="BD78" s="213">
        <f>IF($BE$3="４週",BB78/4,IF($BE$3="暦月",(BB78/($BE$8/7)),""))</f>
        <v>0</v>
      </c>
      <c r="BE78" s="212"/>
      <c r="BF78" s="208"/>
      <c r="BG78" s="209"/>
      <c r="BH78" s="209"/>
      <c r="BI78" s="209"/>
      <c r="BJ78" s="210"/>
    </row>
    <row r="79" spans="2:62" ht="20.25" customHeight="1" x14ac:dyDescent="0.45">
      <c r="B79" s="162">
        <f>B77+1</f>
        <v>33</v>
      </c>
      <c r="C79" s="206"/>
      <c r="D79" s="199"/>
      <c r="E79" s="130"/>
      <c r="F79" s="131"/>
      <c r="G79" s="130"/>
      <c r="H79" s="131"/>
      <c r="I79" s="193"/>
      <c r="J79" s="194"/>
      <c r="K79" s="197"/>
      <c r="L79" s="198"/>
      <c r="M79" s="198"/>
      <c r="N79" s="199"/>
      <c r="O79" s="177"/>
      <c r="P79" s="178"/>
      <c r="Q79" s="178"/>
      <c r="R79" s="178"/>
      <c r="S79" s="179"/>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189"/>
      <c r="BC79" s="190"/>
      <c r="BD79" s="191"/>
      <c r="BE79" s="192"/>
      <c r="BF79" s="180"/>
      <c r="BG79" s="181"/>
      <c r="BH79" s="181"/>
      <c r="BI79" s="181"/>
      <c r="BJ79" s="182"/>
    </row>
    <row r="80" spans="2:62" ht="20.25" customHeight="1" x14ac:dyDescent="0.45">
      <c r="B80" s="163"/>
      <c r="C80" s="214"/>
      <c r="D80" s="215"/>
      <c r="E80" s="158"/>
      <c r="F80" s="159">
        <f>C79</f>
        <v>0</v>
      </c>
      <c r="G80" s="158"/>
      <c r="H80" s="159">
        <f>I79</f>
        <v>0</v>
      </c>
      <c r="I80" s="216"/>
      <c r="J80" s="217"/>
      <c r="K80" s="218"/>
      <c r="L80" s="219"/>
      <c r="M80" s="219"/>
      <c r="N80" s="215"/>
      <c r="O80" s="177"/>
      <c r="P80" s="178"/>
      <c r="Q80" s="178"/>
      <c r="R80" s="178"/>
      <c r="S80" s="179"/>
      <c r="T80" s="148" t="s">
        <v>181</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11">
        <f>IF($BE$3="４週",SUM(W80:AX80),IF($BE$3="暦月",SUM(W80:BA80),""))</f>
        <v>0</v>
      </c>
      <c r="BC80" s="212"/>
      <c r="BD80" s="213">
        <f>IF($BE$3="４週",BB80/4,IF($BE$3="暦月",(BB80/($BE$8/7)),""))</f>
        <v>0</v>
      </c>
      <c r="BE80" s="212"/>
      <c r="BF80" s="208"/>
      <c r="BG80" s="209"/>
      <c r="BH80" s="209"/>
      <c r="BI80" s="209"/>
      <c r="BJ80" s="210"/>
    </row>
    <row r="81" spans="2:62" ht="20.25" customHeight="1" x14ac:dyDescent="0.45">
      <c r="B81" s="162">
        <f>B79+1</f>
        <v>34</v>
      </c>
      <c r="C81" s="206"/>
      <c r="D81" s="199"/>
      <c r="E81" s="130"/>
      <c r="F81" s="131"/>
      <c r="G81" s="130"/>
      <c r="H81" s="131"/>
      <c r="I81" s="193"/>
      <c r="J81" s="194"/>
      <c r="K81" s="197"/>
      <c r="L81" s="198"/>
      <c r="M81" s="198"/>
      <c r="N81" s="199"/>
      <c r="O81" s="177"/>
      <c r="P81" s="178"/>
      <c r="Q81" s="178"/>
      <c r="R81" s="178"/>
      <c r="S81" s="179"/>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189"/>
      <c r="BC81" s="190"/>
      <c r="BD81" s="191"/>
      <c r="BE81" s="192"/>
      <c r="BF81" s="180"/>
      <c r="BG81" s="181"/>
      <c r="BH81" s="181"/>
      <c r="BI81" s="181"/>
      <c r="BJ81" s="182"/>
    </row>
    <row r="82" spans="2:62" ht="20.25" customHeight="1" x14ac:dyDescent="0.45">
      <c r="B82" s="163"/>
      <c r="C82" s="214"/>
      <c r="D82" s="215"/>
      <c r="E82" s="158"/>
      <c r="F82" s="159">
        <f>C81</f>
        <v>0</v>
      </c>
      <c r="G82" s="158"/>
      <c r="H82" s="159">
        <f>I81</f>
        <v>0</v>
      </c>
      <c r="I82" s="216"/>
      <c r="J82" s="217"/>
      <c r="K82" s="218"/>
      <c r="L82" s="219"/>
      <c r="M82" s="219"/>
      <c r="N82" s="215"/>
      <c r="O82" s="177"/>
      <c r="P82" s="178"/>
      <c r="Q82" s="178"/>
      <c r="R82" s="178"/>
      <c r="S82" s="179"/>
      <c r="T82" s="148" t="s">
        <v>181</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11">
        <f>IF($BE$3="４週",SUM(W82:AX82),IF($BE$3="暦月",SUM(W82:BA82),""))</f>
        <v>0</v>
      </c>
      <c r="BC82" s="212"/>
      <c r="BD82" s="213">
        <f>IF($BE$3="４週",BB82/4,IF($BE$3="暦月",(BB82/($BE$8/7)),""))</f>
        <v>0</v>
      </c>
      <c r="BE82" s="212"/>
      <c r="BF82" s="208"/>
      <c r="BG82" s="209"/>
      <c r="BH82" s="209"/>
      <c r="BI82" s="209"/>
      <c r="BJ82" s="210"/>
    </row>
    <row r="83" spans="2:62" ht="20.25" customHeight="1" x14ac:dyDescent="0.45">
      <c r="B83" s="162">
        <f>B81+1</f>
        <v>35</v>
      </c>
      <c r="C83" s="206"/>
      <c r="D83" s="199"/>
      <c r="E83" s="130"/>
      <c r="F83" s="131"/>
      <c r="G83" s="130"/>
      <c r="H83" s="131"/>
      <c r="I83" s="193"/>
      <c r="J83" s="194"/>
      <c r="K83" s="197"/>
      <c r="L83" s="198"/>
      <c r="M83" s="198"/>
      <c r="N83" s="199"/>
      <c r="O83" s="177"/>
      <c r="P83" s="178"/>
      <c r="Q83" s="178"/>
      <c r="R83" s="178"/>
      <c r="S83" s="179"/>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189"/>
      <c r="BC83" s="190"/>
      <c r="BD83" s="191"/>
      <c r="BE83" s="192"/>
      <c r="BF83" s="180"/>
      <c r="BG83" s="181"/>
      <c r="BH83" s="181"/>
      <c r="BI83" s="181"/>
      <c r="BJ83" s="182"/>
    </row>
    <row r="84" spans="2:62" ht="20.25" customHeight="1" x14ac:dyDescent="0.45">
      <c r="B84" s="163"/>
      <c r="C84" s="214"/>
      <c r="D84" s="215"/>
      <c r="E84" s="158"/>
      <c r="F84" s="159">
        <f>C83</f>
        <v>0</v>
      </c>
      <c r="G84" s="158"/>
      <c r="H84" s="159">
        <f>I83</f>
        <v>0</v>
      </c>
      <c r="I84" s="216"/>
      <c r="J84" s="217"/>
      <c r="K84" s="218"/>
      <c r="L84" s="219"/>
      <c r="M84" s="219"/>
      <c r="N84" s="215"/>
      <c r="O84" s="177"/>
      <c r="P84" s="178"/>
      <c r="Q84" s="178"/>
      <c r="R84" s="178"/>
      <c r="S84" s="179"/>
      <c r="T84" s="148" t="s">
        <v>181</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11">
        <f>IF($BE$3="４週",SUM(W84:AX84),IF($BE$3="暦月",SUM(W84:BA84),""))</f>
        <v>0</v>
      </c>
      <c r="BC84" s="212"/>
      <c r="BD84" s="213">
        <f>IF($BE$3="４週",BB84/4,IF($BE$3="暦月",(BB84/($BE$8/7)),""))</f>
        <v>0</v>
      </c>
      <c r="BE84" s="212"/>
      <c r="BF84" s="208"/>
      <c r="BG84" s="209"/>
      <c r="BH84" s="209"/>
      <c r="BI84" s="209"/>
      <c r="BJ84" s="210"/>
    </row>
    <row r="85" spans="2:62" ht="20.25" customHeight="1" x14ac:dyDescent="0.45">
      <c r="B85" s="162">
        <f>B83+1</f>
        <v>36</v>
      </c>
      <c r="C85" s="206"/>
      <c r="D85" s="199"/>
      <c r="E85" s="130"/>
      <c r="F85" s="131"/>
      <c r="G85" s="130"/>
      <c r="H85" s="131"/>
      <c r="I85" s="193"/>
      <c r="J85" s="194"/>
      <c r="K85" s="197"/>
      <c r="L85" s="198"/>
      <c r="M85" s="198"/>
      <c r="N85" s="199"/>
      <c r="O85" s="177"/>
      <c r="P85" s="178"/>
      <c r="Q85" s="178"/>
      <c r="R85" s="178"/>
      <c r="S85" s="179"/>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189"/>
      <c r="BC85" s="190"/>
      <c r="BD85" s="191"/>
      <c r="BE85" s="192"/>
      <c r="BF85" s="180"/>
      <c r="BG85" s="181"/>
      <c r="BH85" s="181"/>
      <c r="BI85" s="181"/>
      <c r="BJ85" s="182"/>
    </row>
    <row r="86" spans="2:62" ht="20.25" customHeight="1" x14ac:dyDescent="0.45">
      <c r="B86" s="163"/>
      <c r="C86" s="214"/>
      <c r="D86" s="215"/>
      <c r="E86" s="158"/>
      <c r="F86" s="159">
        <f>C85</f>
        <v>0</v>
      </c>
      <c r="G86" s="158"/>
      <c r="H86" s="159">
        <f>I85</f>
        <v>0</v>
      </c>
      <c r="I86" s="216"/>
      <c r="J86" s="217"/>
      <c r="K86" s="218"/>
      <c r="L86" s="219"/>
      <c r="M86" s="219"/>
      <c r="N86" s="215"/>
      <c r="O86" s="177"/>
      <c r="P86" s="178"/>
      <c r="Q86" s="178"/>
      <c r="R86" s="178"/>
      <c r="S86" s="179"/>
      <c r="T86" s="148" t="s">
        <v>181</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11">
        <f>IF($BE$3="４週",SUM(W86:AX86),IF($BE$3="暦月",SUM(W86:BA86),""))</f>
        <v>0</v>
      </c>
      <c r="BC86" s="212"/>
      <c r="BD86" s="213">
        <f>IF($BE$3="４週",BB86/4,IF($BE$3="暦月",(BB86/($BE$8/7)),""))</f>
        <v>0</v>
      </c>
      <c r="BE86" s="212"/>
      <c r="BF86" s="208"/>
      <c r="BG86" s="209"/>
      <c r="BH86" s="209"/>
      <c r="BI86" s="209"/>
      <c r="BJ86" s="210"/>
    </row>
    <row r="87" spans="2:62" ht="20.25" customHeight="1" x14ac:dyDescent="0.45">
      <c r="B87" s="162">
        <f>B85+1</f>
        <v>37</v>
      </c>
      <c r="C87" s="206"/>
      <c r="D87" s="199"/>
      <c r="E87" s="130"/>
      <c r="F87" s="131"/>
      <c r="G87" s="130"/>
      <c r="H87" s="131"/>
      <c r="I87" s="193"/>
      <c r="J87" s="194"/>
      <c r="K87" s="197"/>
      <c r="L87" s="198"/>
      <c r="M87" s="198"/>
      <c r="N87" s="199"/>
      <c r="O87" s="177"/>
      <c r="P87" s="178"/>
      <c r="Q87" s="178"/>
      <c r="R87" s="178"/>
      <c r="S87" s="179"/>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189"/>
      <c r="BC87" s="190"/>
      <c r="BD87" s="191"/>
      <c r="BE87" s="192"/>
      <c r="BF87" s="180"/>
      <c r="BG87" s="181"/>
      <c r="BH87" s="181"/>
      <c r="BI87" s="181"/>
      <c r="BJ87" s="182"/>
    </row>
    <row r="88" spans="2:62" ht="20.25" customHeight="1" x14ac:dyDescent="0.45">
      <c r="B88" s="163"/>
      <c r="C88" s="214"/>
      <c r="D88" s="215"/>
      <c r="E88" s="158"/>
      <c r="F88" s="159">
        <f>C87</f>
        <v>0</v>
      </c>
      <c r="G88" s="158"/>
      <c r="H88" s="159">
        <f>I87</f>
        <v>0</v>
      </c>
      <c r="I88" s="216"/>
      <c r="J88" s="217"/>
      <c r="K88" s="218"/>
      <c r="L88" s="219"/>
      <c r="M88" s="219"/>
      <c r="N88" s="215"/>
      <c r="O88" s="177"/>
      <c r="P88" s="178"/>
      <c r="Q88" s="178"/>
      <c r="R88" s="178"/>
      <c r="S88" s="179"/>
      <c r="T88" s="148" t="s">
        <v>181</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11">
        <f>IF($BE$3="４週",SUM(W88:AX88),IF($BE$3="暦月",SUM(W88:BA88),""))</f>
        <v>0</v>
      </c>
      <c r="BC88" s="212"/>
      <c r="BD88" s="213">
        <f>IF($BE$3="４週",BB88/4,IF($BE$3="暦月",(BB88/($BE$8/7)),""))</f>
        <v>0</v>
      </c>
      <c r="BE88" s="212"/>
      <c r="BF88" s="208"/>
      <c r="BG88" s="209"/>
      <c r="BH88" s="209"/>
      <c r="BI88" s="209"/>
      <c r="BJ88" s="210"/>
    </row>
    <row r="89" spans="2:62" ht="20.25" customHeight="1" x14ac:dyDescent="0.45">
      <c r="B89" s="162">
        <f>B87+1</f>
        <v>38</v>
      </c>
      <c r="C89" s="206"/>
      <c r="D89" s="199"/>
      <c r="E89" s="130"/>
      <c r="F89" s="131"/>
      <c r="G89" s="130"/>
      <c r="H89" s="131"/>
      <c r="I89" s="193"/>
      <c r="J89" s="194"/>
      <c r="K89" s="197"/>
      <c r="L89" s="198"/>
      <c r="M89" s="198"/>
      <c r="N89" s="199"/>
      <c r="O89" s="177"/>
      <c r="P89" s="178"/>
      <c r="Q89" s="178"/>
      <c r="R89" s="178"/>
      <c r="S89" s="179"/>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189"/>
      <c r="BC89" s="190"/>
      <c r="BD89" s="191"/>
      <c r="BE89" s="192"/>
      <c r="BF89" s="180"/>
      <c r="BG89" s="181"/>
      <c r="BH89" s="181"/>
      <c r="BI89" s="181"/>
      <c r="BJ89" s="182"/>
    </row>
    <row r="90" spans="2:62" ht="20.25" customHeight="1" x14ac:dyDescent="0.45">
      <c r="B90" s="163"/>
      <c r="C90" s="214"/>
      <c r="D90" s="215"/>
      <c r="E90" s="158"/>
      <c r="F90" s="159">
        <f>C89</f>
        <v>0</v>
      </c>
      <c r="G90" s="158"/>
      <c r="H90" s="159">
        <f>I89</f>
        <v>0</v>
      </c>
      <c r="I90" s="216"/>
      <c r="J90" s="217"/>
      <c r="K90" s="218"/>
      <c r="L90" s="219"/>
      <c r="M90" s="219"/>
      <c r="N90" s="215"/>
      <c r="O90" s="177"/>
      <c r="P90" s="178"/>
      <c r="Q90" s="178"/>
      <c r="R90" s="178"/>
      <c r="S90" s="179"/>
      <c r="T90" s="148" t="s">
        <v>181</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11">
        <f>IF($BE$3="４週",SUM(W90:AX90),IF($BE$3="暦月",SUM(W90:BA90),""))</f>
        <v>0</v>
      </c>
      <c r="BC90" s="212"/>
      <c r="BD90" s="213">
        <f>IF($BE$3="４週",BB90/4,IF($BE$3="暦月",(BB90/($BE$8/7)),""))</f>
        <v>0</v>
      </c>
      <c r="BE90" s="212"/>
      <c r="BF90" s="208"/>
      <c r="BG90" s="209"/>
      <c r="BH90" s="209"/>
      <c r="BI90" s="209"/>
      <c r="BJ90" s="210"/>
    </row>
    <row r="91" spans="2:62" ht="20.25" customHeight="1" x14ac:dyDescent="0.45">
      <c r="B91" s="162">
        <f>B89+1</f>
        <v>39</v>
      </c>
      <c r="C91" s="206"/>
      <c r="D91" s="199"/>
      <c r="E91" s="130"/>
      <c r="F91" s="131"/>
      <c r="G91" s="130"/>
      <c r="H91" s="131"/>
      <c r="I91" s="193"/>
      <c r="J91" s="194"/>
      <c r="K91" s="197"/>
      <c r="L91" s="198"/>
      <c r="M91" s="198"/>
      <c r="N91" s="199"/>
      <c r="O91" s="177"/>
      <c r="P91" s="178"/>
      <c r="Q91" s="178"/>
      <c r="R91" s="178"/>
      <c r="S91" s="179"/>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189"/>
      <c r="BC91" s="190"/>
      <c r="BD91" s="191"/>
      <c r="BE91" s="192"/>
      <c r="BF91" s="180"/>
      <c r="BG91" s="181"/>
      <c r="BH91" s="181"/>
      <c r="BI91" s="181"/>
      <c r="BJ91" s="182"/>
    </row>
    <row r="92" spans="2:62" ht="20.25" customHeight="1" x14ac:dyDescent="0.45">
      <c r="B92" s="163"/>
      <c r="C92" s="214"/>
      <c r="D92" s="215"/>
      <c r="E92" s="158"/>
      <c r="F92" s="159">
        <f>C91</f>
        <v>0</v>
      </c>
      <c r="G92" s="158"/>
      <c r="H92" s="159">
        <f>I91</f>
        <v>0</v>
      </c>
      <c r="I92" s="216"/>
      <c r="J92" s="217"/>
      <c r="K92" s="218"/>
      <c r="L92" s="219"/>
      <c r="M92" s="219"/>
      <c r="N92" s="215"/>
      <c r="O92" s="177"/>
      <c r="P92" s="178"/>
      <c r="Q92" s="178"/>
      <c r="R92" s="178"/>
      <c r="S92" s="179"/>
      <c r="T92" s="148" t="s">
        <v>181</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11">
        <f>IF($BE$3="４週",SUM(W92:AX92),IF($BE$3="暦月",SUM(W92:BA92),""))</f>
        <v>0</v>
      </c>
      <c r="BC92" s="212"/>
      <c r="BD92" s="213">
        <f>IF($BE$3="４週",BB92/4,IF($BE$3="暦月",(BB92/($BE$8/7)),""))</f>
        <v>0</v>
      </c>
      <c r="BE92" s="212"/>
      <c r="BF92" s="208"/>
      <c r="BG92" s="209"/>
      <c r="BH92" s="209"/>
      <c r="BI92" s="209"/>
      <c r="BJ92" s="210"/>
    </row>
    <row r="93" spans="2:62" ht="20.25" customHeight="1" x14ac:dyDescent="0.45">
      <c r="B93" s="162">
        <f>B91+1</f>
        <v>40</v>
      </c>
      <c r="C93" s="206"/>
      <c r="D93" s="199"/>
      <c r="E93" s="130"/>
      <c r="F93" s="131"/>
      <c r="G93" s="130"/>
      <c r="H93" s="131"/>
      <c r="I93" s="193"/>
      <c r="J93" s="194"/>
      <c r="K93" s="197"/>
      <c r="L93" s="198"/>
      <c r="M93" s="198"/>
      <c r="N93" s="199"/>
      <c r="O93" s="177"/>
      <c r="P93" s="178"/>
      <c r="Q93" s="178"/>
      <c r="R93" s="178"/>
      <c r="S93" s="179"/>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189"/>
      <c r="BC93" s="190"/>
      <c r="BD93" s="191"/>
      <c r="BE93" s="192"/>
      <c r="BF93" s="180"/>
      <c r="BG93" s="181"/>
      <c r="BH93" s="181"/>
      <c r="BI93" s="181"/>
      <c r="BJ93" s="182"/>
    </row>
    <row r="94" spans="2:62" ht="20.25" customHeight="1" x14ac:dyDescent="0.45">
      <c r="B94" s="163"/>
      <c r="C94" s="214"/>
      <c r="D94" s="215"/>
      <c r="E94" s="158"/>
      <c r="F94" s="159">
        <f>C93</f>
        <v>0</v>
      </c>
      <c r="G94" s="158"/>
      <c r="H94" s="159">
        <f>I93</f>
        <v>0</v>
      </c>
      <c r="I94" s="216"/>
      <c r="J94" s="217"/>
      <c r="K94" s="218"/>
      <c r="L94" s="219"/>
      <c r="M94" s="219"/>
      <c r="N94" s="215"/>
      <c r="O94" s="177"/>
      <c r="P94" s="178"/>
      <c r="Q94" s="178"/>
      <c r="R94" s="178"/>
      <c r="S94" s="179"/>
      <c r="T94" s="148" t="s">
        <v>181</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11">
        <f>IF($BE$3="４週",SUM(W94:AX94),IF($BE$3="暦月",SUM(W94:BA94),""))</f>
        <v>0</v>
      </c>
      <c r="BC94" s="212"/>
      <c r="BD94" s="213">
        <f>IF($BE$3="４週",BB94/4,IF($BE$3="暦月",(BB94/($BE$8/7)),""))</f>
        <v>0</v>
      </c>
      <c r="BE94" s="212"/>
      <c r="BF94" s="208"/>
      <c r="BG94" s="209"/>
      <c r="BH94" s="209"/>
      <c r="BI94" s="209"/>
      <c r="BJ94" s="210"/>
    </row>
    <row r="95" spans="2:62" ht="20.25" customHeight="1" x14ac:dyDescent="0.45">
      <c r="B95" s="162">
        <f>B93+1</f>
        <v>41</v>
      </c>
      <c r="C95" s="206"/>
      <c r="D95" s="199"/>
      <c r="E95" s="130"/>
      <c r="F95" s="131"/>
      <c r="G95" s="130"/>
      <c r="H95" s="131"/>
      <c r="I95" s="193"/>
      <c r="J95" s="194"/>
      <c r="K95" s="197"/>
      <c r="L95" s="198"/>
      <c r="M95" s="198"/>
      <c r="N95" s="199"/>
      <c r="O95" s="177"/>
      <c r="P95" s="178"/>
      <c r="Q95" s="178"/>
      <c r="R95" s="178"/>
      <c r="S95" s="179"/>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189"/>
      <c r="BC95" s="190"/>
      <c r="BD95" s="191"/>
      <c r="BE95" s="192"/>
      <c r="BF95" s="180"/>
      <c r="BG95" s="181"/>
      <c r="BH95" s="181"/>
      <c r="BI95" s="181"/>
      <c r="BJ95" s="182"/>
    </row>
    <row r="96" spans="2:62" ht="20.25" customHeight="1" x14ac:dyDescent="0.45">
      <c r="B96" s="163"/>
      <c r="C96" s="214"/>
      <c r="D96" s="215"/>
      <c r="E96" s="158"/>
      <c r="F96" s="159">
        <f>C95</f>
        <v>0</v>
      </c>
      <c r="G96" s="158"/>
      <c r="H96" s="159">
        <f>I95</f>
        <v>0</v>
      </c>
      <c r="I96" s="216"/>
      <c r="J96" s="217"/>
      <c r="K96" s="218"/>
      <c r="L96" s="219"/>
      <c r="M96" s="219"/>
      <c r="N96" s="215"/>
      <c r="O96" s="177"/>
      <c r="P96" s="178"/>
      <c r="Q96" s="178"/>
      <c r="R96" s="178"/>
      <c r="S96" s="179"/>
      <c r="T96" s="148" t="s">
        <v>181</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11">
        <f>IF($BE$3="４週",SUM(W96:AX96),IF($BE$3="暦月",SUM(W96:BA96),""))</f>
        <v>0</v>
      </c>
      <c r="BC96" s="212"/>
      <c r="BD96" s="213">
        <f>IF($BE$3="４週",BB96/4,IF($BE$3="暦月",(BB96/($BE$8/7)),""))</f>
        <v>0</v>
      </c>
      <c r="BE96" s="212"/>
      <c r="BF96" s="208"/>
      <c r="BG96" s="209"/>
      <c r="BH96" s="209"/>
      <c r="BI96" s="209"/>
      <c r="BJ96" s="210"/>
    </row>
    <row r="97" spans="2:62" ht="20.25" customHeight="1" x14ac:dyDescent="0.45">
      <c r="B97" s="162">
        <f>B95+1</f>
        <v>42</v>
      </c>
      <c r="C97" s="206"/>
      <c r="D97" s="199"/>
      <c r="E97" s="130"/>
      <c r="F97" s="131"/>
      <c r="G97" s="130"/>
      <c r="H97" s="131"/>
      <c r="I97" s="193"/>
      <c r="J97" s="194"/>
      <c r="K97" s="197"/>
      <c r="L97" s="198"/>
      <c r="M97" s="198"/>
      <c r="N97" s="199"/>
      <c r="O97" s="177"/>
      <c r="P97" s="178"/>
      <c r="Q97" s="178"/>
      <c r="R97" s="178"/>
      <c r="S97" s="179"/>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189"/>
      <c r="BC97" s="190"/>
      <c r="BD97" s="191"/>
      <c r="BE97" s="192"/>
      <c r="BF97" s="180"/>
      <c r="BG97" s="181"/>
      <c r="BH97" s="181"/>
      <c r="BI97" s="181"/>
      <c r="BJ97" s="182"/>
    </row>
    <row r="98" spans="2:62" ht="20.25" customHeight="1" x14ac:dyDescent="0.45">
      <c r="B98" s="163"/>
      <c r="C98" s="214"/>
      <c r="D98" s="215"/>
      <c r="E98" s="158"/>
      <c r="F98" s="159">
        <f>C97</f>
        <v>0</v>
      </c>
      <c r="G98" s="158"/>
      <c r="H98" s="159">
        <f>I97</f>
        <v>0</v>
      </c>
      <c r="I98" s="216"/>
      <c r="J98" s="217"/>
      <c r="K98" s="218"/>
      <c r="L98" s="219"/>
      <c r="M98" s="219"/>
      <c r="N98" s="215"/>
      <c r="O98" s="177"/>
      <c r="P98" s="178"/>
      <c r="Q98" s="178"/>
      <c r="R98" s="178"/>
      <c r="S98" s="179"/>
      <c r="T98" s="148" t="s">
        <v>181</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11">
        <f>IF($BE$3="４週",SUM(W98:AX98),IF($BE$3="暦月",SUM(W98:BA98),""))</f>
        <v>0</v>
      </c>
      <c r="BC98" s="212"/>
      <c r="BD98" s="213">
        <f>IF($BE$3="４週",BB98/4,IF($BE$3="暦月",(BB98/($BE$8/7)),""))</f>
        <v>0</v>
      </c>
      <c r="BE98" s="212"/>
      <c r="BF98" s="208"/>
      <c r="BG98" s="209"/>
      <c r="BH98" s="209"/>
      <c r="BI98" s="209"/>
      <c r="BJ98" s="210"/>
    </row>
    <row r="99" spans="2:62" ht="20.25" customHeight="1" x14ac:dyDescent="0.45">
      <c r="B99" s="162">
        <f>B97+1</f>
        <v>43</v>
      </c>
      <c r="C99" s="206"/>
      <c r="D99" s="199"/>
      <c r="E99" s="130"/>
      <c r="F99" s="131"/>
      <c r="G99" s="130"/>
      <c r="H99" s="131"/>
      <c r="I99" s="193"/>
      <c r="J99" s="194"/>
      <c r="K99" s="197"/>
      <c r="L99" s="198"/>
      <c r="M99" s="198"/>
      <c r="N99" s="199"/>
      <c r="O99" s="177"/>
      <c r="P99" s="178"/>
      <c r="Q99" s="178"/>
      <c r="R99" s="178"/>
      <c r="S99" s="179"/>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189"/>
      <c r="BC99" s="190"/>
      <c r="BD99" s="191"/>
      <c r="BE99" s="192"/>
      <c r="BF99" s="180"/>
      <c r="BG99" s="181"/>
      <c r="BH99" s="181"/>
      <c r="BI99" s="181"/>
      <c r="BJ99" s="182"/>
    </row>
    <row r="100" spans="2:62" ht="20.25" customHeight="1" x14ac:dyDescent="0.45">
      <c r="B100" s="163"/>
      <c r="C100" s="214"/>
      <c r="D100" s="215"/>
      <c r="E100" s="158"/>
      <c r="F100" s="159">
        <f>C99</f>
        <v>0</v>
      </c>
      <c r="G100" s="158"/>
      <c r="H100" s="159">
        <f>I99</f>
        <v>0</v>
      </c>
      <c r="I100" s="216"/>
      <c r="J100" s="217"/>
      <c r="K100" s="218"/>
      <c r="L100" s="219"/>
      <c r="M100" s="219"/>
      <c r="N100" s="215"/>
      <c r="O100" s="177"/>
      <c r="P100" s="178"/>
      <c r="Q100" s="178"/>
      <c r="R100" s="178"/>
      <c r="S100" s="179"/>
      <c r="T100" s="148" t="s">
        <v>181</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11">
        <f>IF($BE$3="４週",SUM(W100:AX100),IF($BE$3="暦月",SUM(W100:BA100),""))</f>
        <v>0</v>
      </c>
      <c r="BC100" s="212"/>
      <c r="BD100" s="213">
        <f>IF($BE$3="４週",BB100/4,IF($BE$3="暦月",(BB100/($BE$8/7)),""))</f>
        <v>0</v>
      </c>
      <c r="BE100" s="212"/>
      <c r="BF100" s="208"/>
      <c r="BG100" s="209"/>
      <c r="BH100" s="209"/>
      <c r="BI100" s="209"/>
      <c r="BJ100" s="210"/>
    </row>
    <row r="101" spans="2:62" ht="20.25" customHeight="1" x14ac:dyDescent="0.45">
      <c r="B101" s="162">
        <f>B99+1</f>
        <v>44</v>
      </c>
      <c r="C101" s="206"/>
      <c r="D101" s="199"/>
      <c r="E101" s="130"/>
      <c r="F101" s="131"/>
      <c r="G101" s="130"/>
      <c r="H101" s="131"/>
      <c r="I101" s="193"/>
      <c r="J101" s="194"/>
      <c r="K101" s="197"/>
      <c r="L101" s="198"/>
      <c r="M101" s="198"/>
      <c r="N101" s="199"/>
      <c r="O101" s="177"/>
      <c r="P101" s="178"/>
      <c r="Q101" s="178"/>
      <c r="R101" s="178"/>
      <c r="S101" s="179"/>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189"/>
      <c r="BC101" s="190"/>
      <c r="BD101" s="191"/>
      <c r="BE101" s="192"/>
      <c r="BF101" s="180"/>
      <c r="BG101" s="181"/>
      <c r="BH101" s="181"/>
      <c r="BI101" s="181"/>
      <c r="BJ101" s="182"/>
    </row>
    <row r="102" spans="2:62" ht="20.25" customHeight="1" x14ac:dyDescent="0.45">
      <c r="B102" s="163"/>
      <c r="C102" s="214"/>
      <c r="D102" s="215"/>
      <c r="E102" s="158"/>
      <c r="F102" s="159">
        <f>C101</f>
        <v>0</v>
      </c>
      <c r="G102" s="158"/>
      <c r="H102" s="159">
        <f>I101</f>
        <v>0</v>
      </c>
      <c r="I102" s="216"/>
      <c r="J102" s="217"/>
      <c r="K102" s="218"/>
      <c r="L102" s="219"/>
      <c r="M102" s="219"/>
      <c r="N102" s="215"/>
      <c r="O102" s="177"/>
      <c r="P102" s="178"/>
      <c r="Q102" s="178"/>
      <c r="R102" s="178"/>
      <c r="S102" s="179"/>
      <c r="T102" s="148" t="s">
        <v>181</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11">
        <f>IF($BE$3="４週",SUM(W102:AX102),IF($BE$3="暦月",SUM(W102:BA102),""))</f>
        <v>0</v>
      </c>
      <c r="BC102" s="212"/>
      <c r="BD102" s="213">
        <f>IF($BE$3="４週",BB102/4,IF($BE$3="暦月",(BB102/($BE$8/7)),""))</f>
        <v>0</v>
      </c>
      <c r="BE102" s="212"/>
      <c r="BF102" s="208"/>
      <c r="BG102" s="209"/>
      <c r="BH102" s="209"/>
      <c r="BI102" s="209"/>
      <c r="BJ102" s="210"/>
    </row>
    <row r="103" spans="2:62" ht="20.25" customHeight="1" x14ac:dyDescent="0.45">
      <c r="B103" s="162">
        <f>B101+1</f>
        <v>45</v>
      </c>
      <c r="C103" s="206"/>
      <c r="D103" s="199"/>
      <c r="E103" s="130"/>
      <c r="F103" s="131"/>
      <c r="G103" s="130"/>
      <c r="H103" s="131"/>
      <c r="I103" s="193"/>
      <c r="J103" s="194"/>
      <c r="K103" s="197"/>
      <c r="L103" s="198"/>
      <c r="M103" s="198"/>
      <c r="N103" s="199"/>
      <c r="O103" s="177"/>
      <c r="P103" s="178"/>
      <c r="Q103" s="178"/>
      <c r="R103" s="178"/>
      <c r="S103" s="179"/>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189"/>
      <c r="BC103" s="190"/>
      <c r="BD103" s="191"/>
      <c r="BE103" s="192"/>
      <c r="BF103" s="180"/>
      <c r="BG103" s="181"/>
      <c r="BH103" s="181"/>
      <c r="BI103" s="181"/>
      <c r="BJ103" s="182"/>
    </row>
    <row r="104" spans="2:62" ht="20.25" customHeight="1" x14ac:dyDescent="0.45">
      <c r="B104" s="163"/>
      <c r="C104" s="214"/>
      <c r="D104" s="215"/>
      <c r="E104" s="158"/>
      <c r="F104" s="159">
        <f>C103</f>
        <v>0</v>
      </c>
      <c r="G104" s="158"/>
      <c r="H104" s="159">
        <f>I103</f>
        <v>0</v>
      </c>
      <c r="I104" s="216"/>
      <c r="J104" s="217"/>
      <c r="K104" s="218"/>
      <c r="L104" s="219"/>
      <c r="M104" s="219"/>
      <c r="N104" s="215"/>
      <c r="O104" s="177"/>
      <c r="P104" s="178"/>
      <c r="Q104" s="178"/>
      <c r="R104" s="178"/>
      <c r="S104" s="179"/>
      <c r="T104" s="148" t="s">
        <v>181</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11">
        <f>IF($BE$3="４週",SUM(W104:AX104),IF($BE$3="暦月",SUM(W104:BA104),""))</f>
        <v>0</v>
      </c>
      <c r="BC104" s="212"/>
      <c r="BD104" s="213">
        <f>IF($BE$3="４週",BB104/4,IF($BE$3="暦月",(BB104/($BE$8/7)),""))</f>
        <v>0</v>
      </c>
      <c r="BE104" s="212"/>
      <c r="BF104" s="208"/>
      <c r="BG104" s="209"/>
      <c r="BH104" s="209"/>
      <c r="BI104" s="209"/>
      <c r="BJ104" s="210"/>
    </row>
    <row r="105" spans="2:62" ht="20.25" customHeight="1" x14ac:dyDescent="0.45">
      <c r="B105" s="162">
        <f>B103+1</f>
        <v>46</v>
      </c>
      <c r="C105" s="206"/>
      <c r="D105" s="199"/>
      <c r="E105" s="130"/>
      <c r="F105" s="131"/>
      <c r="G105" s="130"/>
      <c r="H105" s="131"/>
      <c r="I105" s="193"/>
      <c r="J105" s="194"/>
      <c r="K105" s="197"/>
      <c r="L105" s="198"/>
      <c r="M105" s="198"/>
      <c r="N105" s="199"/>
      <c r="O105" s="177"/>
      <c r="P105" s="178"/>
      <c r="Q105" s="178"/>
      <c r="R105" s="178"/>
      <c r="S105" s="179"/>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189"/>
      <c r="BC105" s="190"/>
      <c r="BD105" s="191"/>
      <c r="BE105" s="192"/>
      <c r="BF105" s="180"/>
      <c r="BG105" s="181"/>
      <c r="BH105" s="181"/>
      <c r="BI105" s="181"/>
      <c r="BJ105" s="182"/>
    </row>
    <row r="106" spans="2:62" ht="20.25" customHeight="1" x14ac:dyDescent="0.45">
      <c r="B106" s="163"/>
      <c r="C106" s="214"/>
      <c r="D106" s="215"/>
      <c r="E106" s="158"/>
      <c r="F106" s="159">
        <f>C105</f>
        <v>0</v>
      </c>
      <c r="G106" s="158"/>
      <c r="H106" s="159">
        <f>I105</f>
        <v>0</v>
      </c>
      <c r="I106" s="216"/>
      <c r="J106" s="217"/>
      <c r="K106" s="218"/>
      <c r="L106" s="219"/>
      <c r="M106" s="219"/>
      <c r="N106" s="215"/>
      <c r="O106" s="177"/>
      <c r="P106" s="178"/>
      <c r="Q106" s="178"/>
      <c r="R106" s="178"/>
      <c r="S106" s="179"/>
      <c r="T106" s="148" t="s">
        <v>181</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11">
        <f>IF($BE$3="４週",SUM(W106:AX106),IF($BE$3="暦月",SUM(W106:BA106),""))</f>
        <v>0</v>
      </c>
      <c r="BC106" s="212"/>
      <c r="BD106" s="213">
        <f>IF($BE$3="４週",BB106/4,IF($BE$3="暦月",(BB106/($BE$8/7)),""))</f>
        <v>0</v>
      </c>
      <c r="BE106" s="212"/>
      <c r="BF106" s="208"/>
      <c r="BG106" s="209"/>
      <c r="BH106" s="209"/>
      <c r="BI106" s="209"/>
      <c r="BJ106" s="210"/>
    </row>
    <row r="107" spans="2:62" ht="20.25" customHeight="1" x14ac:dyDescent="0.45">
      <c r="B107" s="162">
        <f>B105+1</f>
        <v>47</v>
      </c>
      <c r="C107" s="206"/>
      <c r="D107" s="199"/>
      <c r="E107" s="130"/>
      <c r="F107" s="131"/>
      <c r="G107" s="130"/>
      <c r="H107" s="131"/>
      <c r="I107" s="193"/>
      <c r="J107" s="194"/>
      <c r="K107" s="197"/>
      <c r="L107" s="198"/>
      <c r="M107" s="198"/>
      <c r="N107" s="199"/>
      <c r="O107" s="177"/>
      <c r="P107" s="178"/>
      <c r="Q107" s="178"/>
      <c r="R107" s="178"/>
      <c r="S107" s="179"/>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189"/>
      <c r="BC107" s="190"/>
      <c r="BD107" s="191"/>
      <c r="BE107" s="192"/>
      <c r="BF107" s="180"/>
      <c r="BG107" s="181"/>
      <c r="BH107" s="181"/>
      <c r="BI107" s="181"/>
      <c r="BJ107" s="182"/>
    </row>
    <row r="108" spans="2:62" ht="20.25" customHeight="1" x14ac:dyDescent="0.45">
      <c r="B108" s="163"/>
      <c r="C108" s="214"/>
      <c r="D108" s="215"/>
      <c r="E108" s="158"/>
      <c r="F108" s="159">
        <f>C107</f>
        <v>0</v>
      </c>
      <c r="G108" s="158"/>
      <c r="H108" s="159">
        <f>I107</f>
        <v>0</v>
      </c>
      <c r="I108" s="216"/>
      <c r="J108" s="217"/>
      <c r="K108" s="218"/>
      <c r="L108" s="219"/>
      <c r="M108" s="219"/>
      <c r="N108" s="215"/>
      <c r="O108" s="177"/>
      <c r="P108" s="178"/>
      <c r="Q108" s="178"/>
      <c r="R108" s="178"/>
      <c r="S108" s="179"/>
      <c r="T108" s="148" t="s">
        <v>181</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11">
        <f>IF($BE$3="４週",SUM(W108:AX108),IF($BE$3="暦月",SUM(W108:BA108),""))</f>
        <v>0</v>
      </c>
      <c r="BC108" s="212"/>
      <c r="BD108" s="213">
        <f>IF($BE$3="４週",BB108/4,IF($BE$3="暦月",(BB108/($BE$8/7)),""))</f>
        <v>0</v>
      </c>
      <c r="BE108" s="212"/>
      <c r="BF108" s="208"/>
      <c r="BG108" s="209"/>
      <c r="BH108" s="209"/>
      <c r="BI108" s="209"/>
      <c r="BJ108" s="210"/>
    </row>
    <row r="109" spans="2:62" ht="20.25" customHeight="1" x14ac:dyDescent="0.45">
      <c r="B109" s="162">
        <f>B107+1</f>
        <v>48</v>
      </c>
      <c r="C109" s="206"/>
      <c r="D109" s="199"/>
      <c r="E109" s="130"/>
      <c r="F109" s="131"/>
      <c r="G109" s="130"/>
      <c r="H109" s="131"/>
      <c r="I109" s="193"/>
      <c r="J109" s="194"/>
      <c r="K109" s="197"/>
      <c r="L109" s="198"/>
      <c r="M109" s="198"/>
      <c r="N109" s="199"/>
      <c r="O109" s="177"/>
      <c r="P109" s="178"/>
      <c r="Q109" s="178"/>
      <c r="R109" s="178"/>
      <c r="S109" s="179"/>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189"/>
      <c r="BC109" s="190"/>
      <c r="BD109" s="191"/>
      <c r="BE109" s="192"/>
      <c r="BF109" s="180"/>
      <c r="BG109" s="181"/>
      <c r="BH109" s="181"/>
      <c r="BI109" s="181"/>
      <c r="BJ109" s="182"/>
    </row>
    <row r="110" spans="2:62" ht="20.25" customHeight="1" x14ac:dyDescent="0.45">
      <c r="B110" s="163"/>
      <c r="C110" s="214"/>
      <c r="D110" s="215"/>
      <c r="E110" s="158"/>
      <c r="F110" s="159">
        <f>C109</f>
        <v>0</v>
      </c>
      <c r="G110" s="158"/>
      <c r="H110" s="159">
        <f>I109</f>
        <v>0</v>
      </c>
      <c r="I110" s="216"/>
      <c r="J110" s="217"/>
      <c r="K110" s="218"/>
      <c r="L110" s="219"/>
      <c r="M110" s="219"/>
      <c r="N110" s="215"/>
      <c r="O110" s="177"/>
      <c r="P110" s="178"/>
      <c r="Q110" s="178"/>
      <c r="R110" s="178"/>
      <c r="S110" s="179"/>
      <c r="T110" s="148" t="s">
        <v>181</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11">
        <f>IF($BE$3="４週",SUM(W110:AX110),IF($BE$3="暦月",SUM(W110:BA110),""))</f>
        <v>0</v>
      </c>
      <c r="BC110" s="212"/>
      <c r="BD110" s="213">
        <f>IF($BE$3="４週",BB110/4,IF($BE$3="暦月",(BB110/($BE$8/7)),""))</f>
        <v>0</v>
      </c>
      <c r="BE110" s="212"/>
      <c r="BF110" s="208"/>
      <c r="BG110" s="209"/>
      <c r="BH110" s="209"/>
      <c r="BI110" s="209"/>
      <c r="BJ110" s="210"/>
    </row>
    <row r="111" spans="2:62" ht="20.25" customHeight="1" x14ac:dyDescent="0.45">
      <c r="B111" s="162">
        <f>B109+1</f>
        <v>49</v>
      </c>
      <c r="C111" s="206"/>
      <c r="D111" s="199"/>
      <c r="E111" s="130"/>
      <c r="F111" s="131"/>
      <c r="G111" s="130"/>
      <c r="H111" s="131"/>
      <c r="I111" s="193"/>
      <c r="J111" s="194"/>
      <c r="K111" s="197"/>
      <c r="L111" s="198"/>
      <c r="M111" s="198"/>
      <c r="N111" s="199"/>
      <c r="O111" s="177"/>
      <c r="P111" s="178"/>
      <c r="Q111" s="178"/>
      <c r="R111" s="178"/>
      <c r="S111" s="179"/>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189"/>
      <c r="BC111" s="190"/>
      <c r="BD111" s="191"/>
      <c r="BE111" s="192"/>
      <c r="BF111" s="180"/>
      <c r="BG111" s="181"/>
      <c r="BH111" s="181"/>
      <c r="BI111" s="181"/>
      <c r="BJ111" s="182"/>
    </row>
    <row r="112" spans="2:62" ht="20.25" customHeight="1" x14ac:dyDescent="0.45">
      <c r="B112" s="163"/>
      <c r="C112" s="214"/>
      <c r="D112" s="215"/>
      <c r="E112" s="158"/>
      <c r="F112" s="159">
        <f>C111</f>
        <v>0</v>
      </c>
      <c r="G112" s="158"/>
      <c r="H112" s="159">
        <f>I111</f>
        <v>0</v>
      </c>
      <c r="I112" s="216"/>
      <c r="J112" s="217"/>
      <c r="K112" s="218"/>
      <c r="L112" s="219"/>
      <c r="M112" s="219"/>
      <c r="N112" s="215"/>
      <c r="O112" s="177"/>
      <c r="P112" s="178"/>
      <c r="Q112" s="178"/>
      <c r="R112" s="178"/>
      <c r="S112" s="179"/>
      <c r="T112" s="148" t="s">
        <v>181</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11">
        <f>IF($BE$3="４週",SUM(W112:AX112),IF($BE$3="暦月",SUM(W112:BA112),""))</f>
        <v>0</v>
      </c>
      <c r="BC112" s="212"/>
      <c r="BD112" s="213">
        <f>IF($BE$3="４週",BB112/4,IF($BE$3="暦月",(BB112/($BE$8/7)),""))</f>
        <v>0</v>
      </c>
      <c r="BE112" s="212"/>
      <c r="BF112" s="208"/>
      <c r="BG112" s="209"/>
      <c r="BH112" s="209"/>
      <c r="BI112" s="209"/>
      <c r="BJ112" s="210"/>
    </row>
    <row r="113" spans="2:62" ht="20.25" customHeight="1" x14ac:dyDescent="0.45">
      <c r="B113" s="162">
        <f>B111+1</f>
        <v>50</v>
      </c>
      <c r="C113" s="206"/>
      <c r="D113" s="199"/>
      <c r="E113" s="130"/>
      <c r="F113" s="131"/>
      <c r="G113" s="130"/>
      <c r="H113" s="131"/>
      <c r="I113" s="193"/>
      <c r="J113" s="194"/>
      <c r="K113" s="197"/>
      <c r="L113" s="198"/>
      <c r="M113" s="198"/>
      <c r="N113" s="199"/>
      <c r="O113" s="177"/>
      <c r="P113" s="178"/>
      <c r="Q113" s="178"/>
      <c r="R113" s="178"/>
      <c r="S113" s="179"/>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189"/>
      <c r="BC113" s="190"/>
      <c r="BD113" s="191"/>
      <c r="BE113" s="192"/>
      <c r="BF113" s="180"/>
      <c r="BG113" s="181"/>
      <c r="BH113" s="181"/>
      <c r="BI113" s="181"/>
      <c r="BJ113" s="182"/>
    </row>
    <row r="114" spans="2:62" ht="20.25" customHeight="1" x14ac:dyDescent="0.45">
      <c r="B114" s="163"/>
      <c r="C114" s="214"/>
      <c r="D114" s="215"/>
      <c r="E114" s="158"/>
      <c r="F114" s="159">
        <f>C113</f>
        <v>0</v>
      </c>
      <c r="G114" s="158"/>
      <c r="H114" s="159">
        <f>I113</f>
        <v>0</v>
      </c>
      <c r="I114" s="216"/>
      <c r="J114" s="217"/>
      <c r="K114" s="218"/>
      <c r="L114" s="219"/>
      <c r="M114" s="219"/>
      <c r="N114" s="215"/>
      <c r="O114" s="177"/>
      <c r="P114" s="178"/>
      <c r="Q114" s="178"/>
      <c r="R114" s="178"/>
      <c r="S114" s="179"/>
      <c r="T114" s="148" t="s">
        <v>181</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11">
        <f>IF($BE$3="４週",SUM(W114:AX114),IF($BE$3="暦月",SUM(W114:BA114),""))</f>
        <v>0</v>
      </c>
      <c r="BC114" s="212"/>
      <c r="BD114" s="213">
        <f>IF($BE$3="４週",BB114/4,IF($BE$3="暦月",(BB114/($BE$8/7)),""))</f>
        <v>0</v>
      </c>
      <c r="BE114" s="212"/>
      <c r="BF114" s="208"/>
      <c r="BG114" s="209"/>
      <c r="BH114" s="209"/>
      <c r="BI114" s="209"/>
      <c r="BJ114" s="210"/>
    </row>
    <row r="115" spans="2:62" ht="20.25" customHeight="1" x14ac:dyDescent="0.45">
      <c r="B115" s="162">
        <f>B113+1</f>
        <v>51</v>
      </c>
      <c r="C115" s="206"/>
      <c r="D115" s="199"/>
      <c r="E115" s="130"/>
      <c r="F115" s="131"/>
      <c r="G115" s="130"/>
      <c r="H115" s="131"/>
      <c r="I115" s="193"/>
      <c r="J115" s="194"/>
      <c r="K115" s="197"/>
      <c r="L115" s="198"/>
      <c r="M115" s="198"/>
      <c r="N115" s="199"/>
      <c r="O115" s="177"/>
      <c r="P115" s="178"/>
      <c r="Q115" s="178"/>
      <c r="R115" s="178"/>
      <c r="S115" s="179"/>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189"/>
      <c r="BC115" s="190"/>
      <c r="BD115" s="191"/>
      <c r="BE115" s="192"/>
      <c r="BF115" s="180"/>
      <c r="BG115" s="181"/>
      <c r="BH115" s="181"/>
      <c r="BI115" s="181"/>
      <c r="BJ115" s="182"/>
    </row>
    <row r="116" spans="2:62" ht="20.25" customHeight="1" x14ac:dyDescent="0.45">
      <c r="B116" s="163"/>
      <c r="C116" s="214"/>
      <c r="D116" s="215"/>
      <c r="E116" s="158"/>
      <c r="F116" s="159">
        <f>C115</f>
        <v>0</v>
      </c>
      <c r="G116" s="158"/>
      <c r="H116" s="159">
        <f>I115</f>
        <v>0</v>
      </c>
      <c r="I116" s="216"/>
      <c r="J116" s="217"/>
      <c r="K116" s="218"/>
      <c r="L116" s="219"/>
      <c r="M116" s="219"/>
      <c r="N116" s="215"/>
      <c r="O116" s="177"/>
      <c r="P116" s="178"/>
      <c r="Q116" s="178"/>
      <c r="R116" s="178"/>
      <c r="S116" s="179"/>
      <c r="T116" s="148" t="s">
        <v>181</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11">
        <f>IF($BE$3="４週",SUM(W116:AX116),IF($BE$3="暦月",SUM(W116:BA116),""))</f>
        <v>0</v>
      </c>
      <c r="BC116" s="212"/>
      <c r="BD116" s="213">
        <f>IF($BE$3="４週",BB116/4,IF($BE$3="暦月",(BB116/($BE$8/7)),""))</f>
        <v>0</v>
      </c>
      <c r="BE116" s="212"/>
      <c r="BF116" s="208"/>
      <c r="BG116" s="209"/>
      <c r="BH116" s="209"/>
      <c r="BI116" s="209"/>
      <c r="BJ116" s="210"/>
    </row>
    <row r="117" spans="2:62" ht="20.25" customHeight="1" x14ac:dyDescent="0.45">
      <c r="B117" s="162">
        <f>B115+1</f>
        <v>52</v>
      </c>
      <c r="C117" s="206"/>
      <c r="D117" s="199"/>
      <c r="E117" s="130"/>
      <c r="F117" s="131"/>
      <c r="G117" s="130"/>
      <c r="H117" s="131"/>
      <c r="I117" s="193"/>
      <c r="J117" s="194"/>
      <c r="K117" s="197"/>
      <c r="L117" s="198"/>
      <c r="M117" s="198"/>
      <c r="N117" s="199"/>
      <c r="O117" s="177"/>
      <c r="P117" s="178"/>
      <c r="Q117" s="178"/>
      <c r="R117" s="178"/>
      <c r="S117" s="179"/>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189"/>
      <c r="BC117" s="190"/>
      <c r="BD117" s="191"/>
      <c r="BE117" s="192"/>
      <c r="BF117" s="180"/>
      <c r="BG117" s="181"/>
      <c r="BH117" s="181"/>
      <c r="BI117" s="181"/>
      <c r="BJ117" s="182"/>
    </row>
    <row r="118" spans="2:62" ht="20.25" customHeight="1" x14ac:dyDescent="0.45">
      <c r="B118" s="163"/>
      <c r="C118" s="214"/>
      <c r="D118" s="215"/>
      <c r="E118" s="158"/>
      <c r="F118" s="159">
        <f>C117</f>
        <v>0</v>
      </c>
      <c r="G118" s="158"/>
      <c r="H118" s="159">
        <f>I117</f>
        <v>0</v>
      </c>
      <c r="I118" s="216"/>
      <c r="J118" s="217"/>
      <c r="K118" s="218"/>
      <c r="L118" s="219"/>
      <c r="M118" s="219"/>
      <c r="N118" s="215"/>
      <c r="O118" s="177"/>
      <c r="P118" s="178"/>
      <c r="Q118" s="178"/>
      <c r="R118" s="178"/>
      <c r="S118" s="179"/>
      <c r="T118" s="148" t="s">
        <v>181</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11">
        <f>IF($BE$3="４週",SUM(W118:AX118),IF($BE$3="暦月",SUM(W118:BA118),""))</f>
        <v>0</v>
      </c>
      <c r="BC118" s="212"/>
      <c r="BD118" s="213">
        <f>IF($BE$3="４週",BB118/4,IF($BE$3="暦月",(BB118/($BE$8/7)),""))</f>
        <v>0</v>
      </c>
      <c r="BE118" s="212"/>
      <c r="BF118" s="208"/>
      <c r="BG118" s="209"/>
      <c r="BH118" s="209"/>
      <c r="BI118" s="209"/>
      <c r="BJ118" s="210"/>
    </row>
    <row r="119" spans="2:62" ht="20.25" customHeight="1" x14ac:dyDescent="0.45">
      <c r="B119" s="162">
        <f>B117+1</f>
        <v>53</v>
      </c>
      <c r="C119" s="206"/>
      <c r="D119" s="199"/>
      <c r="E119" s="130"/>
      <c r="F119" s="131"/>
      <c r="G119" s="130"/>
      <c r="H119" s="131"/>
      <c r="I119" s="193"/>
      <c r="J119" s="194"/>
      <c r="K119" s="197"/>
      <c r="L119" s="198"/>
      <c r="M119" s="198"/>
      <c r="N119" s="199"/>
      <c r="O119" s="177"/>
      <c r="P119" s="178"/>
      <c r="Q119" s="178"/>
      <c r="R119" s="178"/>
      <c r="S119" s="179"/>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189"/>
      <c r="BC119" s="190"/>
      <c r="BD119" s="191"/>
      <c r="BE119" s="192"/>
      <c r="BF119" s="180"/>
      <c r="BG119" s="181"/>
      <c r="BH119" s="181"/>
      <c r="BI119" s="181"/>
      <c r="BJ119" s="182"/>
    </row>
    <row r="120" spans="2:62" ht="20.25" customHeight="1" x14ac:dyDescent="0.45">
      <c r="B120" s="163"/>
      <c r="C120" s="214"/>
      <c r="D120" s="215"/>
      <c r="E120" s="158"/>
      <c r="F120" s="159">
        <f>C119</f>
        <v>0</v>
      </c>
      <c r="G120" s="158"/>
      <c r="H120" s="159">
        <f>I119</f>
        <v>0</v>
      </c>
      <c r="I120" s="216"/>
      <c r="J120" s="217"/>
      <c r="K120" s="218"/>
      <c r="L120" s="219"/>
      <c r="M120" s="219"/>
      <c r="N120" s="215"/>
      <c r="O120" s="177"/>
      <c r="P120" s="178"/>
      <c r="Q120" s="178"/>
      <c r="R120" s="178"/>
      <c r="S120" s="179"/>
      <c r="T120" s="148" t="s">
        <v>181</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11">
        <f>IF($BE$3="４週",SUM(W120:AX120),IF($BE$3="暦月",SUM(W120:BA120),""))</f>
        <v>0</v>
      </c>
      <c r="BC120" s="212"/>
      <c r="BD120" s="213">
        <f>IF($BE$3="４週",BB120/4,IF($BE$3="暦月",(BB120/($BE$8/7)),""))</f>
        <v>0</v>
      </c>
      <c r="BE120" s="212"/>
      <c r="BF120" s="208"/>
      <c r="BG120" s="209"/>
      <c r="BH120" s="209"/>
      <c r="BI120" s="209"/>
      <c r="BJ120" s="210"/>
    </row>
    <row r="121" spans="2:62" ht="20.25" customHeight="1" x14ac:dyDescent="0.45">
      <c r="B121" s="162">
        <f>B119+1</f>
        <v>54</v>
      </c>
      <c r="C121" s="206"/>
      <c r="D121" s="199"/>
      <c r="E121" s="130"/>
      <c r="F121" s="131"/>
      <c r="G121" s="130"/>
      <c r="H121" s="131"/>
      <c r="I121" s="193"/>
      <c r="J121" s="194"/>
      <c r="K121" s="197"/>
      <c r="L121" s="198"/>
      <c r="M121" s="198"/>
      <c r="N121" s="199"/>
      <c r="O121" s="177"/>
      <c r="P121" s="178"/>
      <c r="Q121" s="178"/>
      <c r="R121" s="178"/>
      <c r="S121" s="179"/>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189"/>
      <c r="BC121" s="190"/>
      <c r="BD121" s="191"/>
      <c r="BE121" s="192"/>
      <c r="BF121" s="180"/>
      <c r="BG121" s="181"/>
      <c r="BH121" s="181"/>
      <c r="BI121" s="181"/>
      <c r="BJ121" s="182"/>
    </row>
    <row r="122" spans="2:62" ht="20.25" customHeight="1" x14ac:dyDescent="0.45">
      <c r="B122" s="163"/>
      <c r="C122" s="214"/>
      <c r="D122" s="215"/>
      <c r="E122" s="158"/>
      <c r="F122" s="159">
        <f>C121</f>
        <v>0</v>
      </c>
      <c r="G122" s="158"/>
      <c r="H122" s="159">
        <f>I121</f>
        <v>0</v>
      </c>
      <c r="I122" s="216"/>
      <c r="J122" s="217"/>
      <c r="K122" s="218"/>
      <c r="L122" s="219"/>
      <c r="M122" s="219"/>
      <c r="N122" s="215"/>
      <c r="O122" s="177"/>
      <c r="P122" s="178"/>
      <c r="Q122" s="178"/>
      <c r="R122" s="178"/>
      <c r="S122" s="179"/>
      <c r="T122" s="148" t="s">
        <v>181</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11">
        <f>IF($BE$3="４週",SUM(W122:AX122),IF($BE$3="暦月",SUM(W122:BA122),""))</f>
        <v>0</v>
      </c>
      <c r="BC122" s="212"/>
      <c r="BD122" s="213">
        <f>IF($BE$3="４週",BB122/4,IF($BE$3="暦月",(BB122/($BE$8/7)),""))</f>
        <v>0</v>
      </c>
      <c r="BE122" s="212"/>
      <c r="BF122" s="208"/>
      <c r="BG122" s="209"/>
      <c r="BH122" s="209"/>
      <c r="BI122" s="209"/>
      <c r="BJ122" s="210"/>
    </row>
    <row r="123" spans="2:62" ht="20.25" customHeight="1" x14ac:dyDescent="0.45">
      <c r="B123" s="162">
        <f>B121+1</f>
        <v>55</v>
      </c>
      <c r="C123" s="206"/>
      <c r="D123" s="199"/>
      <c r="E123" s="130"/>
      <c r="F123" s="131"/>
      <c r="G123" s="130"/>
      <c r="H123" s="131"/>
      <c r="I123" s="193"/>
      <c r="J123" s="194"/>
      <c r="K123" s="197"/>
      <c r="L123" s="198"/>
      <c r="M123" s="198"/>
      <c r="N123" s="199"/>
      <c r="O123" s="177"/>
      <c r="P123" s="178"/>
      <c r="Q123" s="178"/>
      <c r="R123" s="178"/>
      <c r="S123" s="179"/>
      <c r="T123" s="147"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189"/>
      <c r="BC123" s="190"/>
      <c r="BD123" s="191"/>
      <c r="BE123" s="192"/>
      <c r="BF123" s="180"/>
      <c r="BG123" s="181"/>
      <c r="BH123" s="181"/>
      <c r="BI123" s="181"/>
      <c r="BJ123" s="182"/>
    </row>
    <row r="124" spans="2:62" ht="20.25" customHeight="1" x14ac:dyDescent="0.45">
      <c r="B124" s="163"/>
      <c r="C124" s="214"/>
      <c r="D124" s="215"/>
      <c r="E124" s="158"/>
      <c r="F124" s="159">
        <f>C123</f>
        <v>0</v>
      </c>
      <c r="G124" s="158"/>
      <c r="H124" s="159">
        <f>I123</f>
        <v>0</v>
      </c>
      <c r="I124" s="216"/>
      <c r="J124" s="217"/>
      <c r="K124" s="218"/>
      <c r="L124" s="219"/>
      <c r="M124" s="219"/>
      <c r="N124" s="215"/>
      <c r="O124" s="177"/>
      <c r="P124" s="178"/>
      <c r="Q124" s="178"/>
      <c r="R124" s="178"/>
      <c r="S124" s="179"/>
      <c r="T124" s="148" t="s">
        <v>181</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11">
        <f>IF($BE$3="４週",SUM(W124:AX124),IF($BE$3="暦月",SUM(W124:BA124),""))</f>
        <v>0</v>
      </c>
      <c r="BC124" s="212"/>
      <c r="BD124" s="213">
        <f>IF($BE$3="４週",BB124/4,IF($BE$3="暦月",(BB124/($BE$8/7)),""))</f>
        <v>0</v>
      </c>
      <c r="BE124" s="212"/>
      <c r="BF124" s="208"/>
      <c r="BG124" s="209"/>
      <c r="BH124" s="209"/>
      <c r="BI124" s="209"/>
      <c r="BJ124" s="210"/>
    </row>
    <row r="125" spans="2:62" ht="20.25" customHeight="1" x14ac:dyDescent="0.45">
      <c r="B125" s="162">
        <f>B123+1</f>
        <v>56</v>
      </c>
      <c r="C125" s="206"/>
      <c r="D125" s="199"/>
      <c r="E125" s="130"/>
      <c r="F125" s="131"/>
      <c r="G125" s="130"/>
      <c r="H125" s="131"/>
      <c r="I125" s="193"/>
      <c r="J125" s="194"/>
      <c r="K125" s="197"/>
      <c r="L125" s="198"/>
      <c r="M125" s="198"/>
      <c r="N125" s="199"/>
      <c r="O125" s="177"/>
      <c r="P125" s="178"/>
      <c r="Q125" s="178"/>
      <c r="R125" s="178"/>
      <c r="S125" s="179"/>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189"/>
      <c r="BC125" s="190"/>
      <c r="BD125" s="191"/>
      <c r="BE125" s="192"/>
      <c r="BF125" s="180"/>
      <c r="BG125" s="181"/>
      <c r="BH125" s="181"/>
      <c r="BI125" s="181"/>
      <c r="BJ125" s="182"/>
    </row>
    <row r="126" spans="2:62" ht="20.25" customHeight="1" x14ac:dyDescent="0.45">
      <c r="B126" s="163"/>
      <c r="C126" s="214"/>
      <c r="D126" s="215"/>
      <c r="E126" s="158"/>
      <c r="F126" s="159">
        <f>C125</f>
        <v>0</v>
      </c>
      <c r="G126" s="158"/>
      <c r="H126" s="159">
        <f>I125</f>
        <v>0</v>
      </c>
      <c r="I126" s="216"/>
      <c r="J126" s="217"/>
      <c r="K126" s="218"/>
      <c r="L126" s="219"/>
      <c r="M126" s="219"/>
      <c r="N126" s="215"/>
      <c r="O126" s="177"/>
      <c r="P126" s="178"/>
      <c r="Q126" s="178"/>
      <c r="R126" s="178"/>
      <c r="S126" s="179"/>
      <c r="T126" s="148" t="s">
        <v>181</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11">
        <f>IF($BE$3="４週",SUM(W126:AX126),IF($BE$3="暦月",SUM(W126:BA126),""))</f>
        <v>0</v>
      </c>
      <c r="BC126" s="212"/>
      <c r="BD126" s="213">
        <f>IF($BE$3="４週",BB126/4,IF($BE$3="暦月",(BB126/($BE$8/7)),""))</f>
        <v>0</v>
      </c>
      <c r="BE126" s="212"/>
      <c r="BF126" s="208"/>
      <c r="BG126" s="209"/>
      <c r="BH126" s="209"/>
      <c r="BI126" s="209"/>
      <c r="BJ126" s="210"/>
    </row>
    <row r="127" spans="2:62" ht="20.25" customHeight="1" x14ac:dyDescent="0.45">
      <c r="B127" s="162">
        <f>B125+1</f>
        <v>57</v>
      </c>
      <c r="C127" s="206"/>
      <c r="D127" s="199"/>
      <c r="E127" s="130"/>
      <c r="F127" s="131"/>
      <c r="G127" s="130"/>
      <c r="H127" s="131"/>
      <c r="I127" s="193"/>
      <c r="J127" s="194"/>
      <c r="K127" s="197"/>
      <c r="L127" s="198"/>
      <c r="M127" s="198"/>
      <c r="N127" s="199"/>
      <c r="O127" s="177"/>
      <c r="P127" s="178"/>
      <c r="Q127" s="178"/>
      <c r="R127" s="178"/>
      <c r="S127" s="179"/>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189"/>
      <c r="BC127" s="190"/>
      <c r="BD127" s="191"/>
      <c r="BE127" s="192"/>
      <c r="BF127" s="180"/>
      <c r="BG127" s="181"/>
      <c r="BH127" s="181"/>
      <c r="BI127" s="181"/>
      <c r="BJ127" s="182"/>
    </row>
    <row r="128" spans="2:62" ht="20.25" customHeight="1" x14ac:dyDescent="0.45">
      <c r="B128" s="163"/>
      <c r="C128" s="214"/>
      <c r="D128" s="215"/>
      <c r="E128" s="158"/>
      <c r="F128" s="159">
        <f>C127</f>
        <v>0</v>
      </c>
      <c r="G128" s="158"/>
      <c r="H128" s="159">
        <f>I127</f>
        <v>0</v>
      </c>
      <c r="I128" s="216"/>
      <c r="J128" s="217"/>
      <c r="K128" s="218"/>
      <c r="L128" s="219"/>
      <c r="M128" s="219"/>
      <c r="N128" s="215"/>
      <c r="O128" s="177"/>
      <c r="P128" s="178"/>
      <c r="Q128" s="178"/>
      <c r="R128" s="178"/>
      <c r="S128" s="179"/>
      <c r="T128" s="148" t="s">
        <v>181</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11">
        <f>IF($BE$3="４週",SUM(W128:AX128),IF($BE$3="暦月",SUM(W128:BA128),""))</f>
        <v>0</v>
      </c>
      <c r="BC128" s="212"/>
      <c r="BD128" s="213">
        <f>IF($BE$3="４週",BB128/4,IF($BE$3="暦月",(BB128/($BE$8/7)),""))</f>
        <v>0</v>
      </c>
      <c r="BE128" s="212"/>
      <c r="BF128" s="208"/>
      <c r="BG128" s="209"/>
      <c r="BH128" s="209"/>
      <c r="BI128" s="209"/>
      <c r="BJ128" s="210"/>
    </row>
    <row r="129" spans="2:62" ht="20.25" customHeight="1" x14ac:dyDescent="0.45">
      <c r="B129" s="162">
        <f>B127+1</f>
        <v>58</v>
      </c>
      <c r="C129" s="206"/>
      <c r="D129" s="199"/>
      <c r="E129" s="130"/>
      <c r="F129" s="131"/>
      <c r="G129" s="130"/>
      <c r="H129" s="131"/>
      <c r="I129" s="193"/>
      <c r="J129" s="194"/>
      <c r="K129" s="197"/>
      <c r="L129" s="198"/>
      <c r="M129" s="198"/>
      <c r="N129" s="199"/>
      <c r="O129" s="177"/>
      <c r="P129" s="178"/>
      <c r="Q129" s="178"/>
      <c r="R129" s="178"/>
      <c r="S129" s="179"/>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189"/>
      <c r="BC129" s="190"/>
      <c r="BD129" s="191"/>
      <c r="BE129" s="192"/>
      <c r="BF129" s="180"/>
      <c r="BG129" s="181"/>
      <c r="BH129" s="181"/>
      <c r="BI129" s="181"/>
      <c r="BJ129" s="182"/>
    </row>
    <row r="130" spans="2:62" ht="20.25" customHeight="1" x14ac:dyDescent="0.45">
      <c r="B130" s="163"/>
      <c r="C130" s="214"/>
      <c r="D130" s="215"/>
      <c r="E130" s="158"/>
      <c r="F130" s="159">
        <f>C129</f>
        <v>0</v>
      </c>
      <c r="G130" s="158"/>
      <c r="H130" s="159">
        <f>I129</f>
        <v>0</v>
      </c>
      <c r="I130" s="216"/>
      <c r="J130" s="217"/>
      <c r="K130" s="218"/>
      <c r="L130" s="219"/>
      <c r="M130" s="219"/>
      <c r="N130" s="215"/>
      <c r="O130" s="177"/>
      <c r="P130" s="178"/>
      <c r="Q130" s="178"/>
      <c r="R130" s="178"/>
      <c r="S130" s="179"/>
      <c r="T130" s="148" t="s">
        <v>181</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11">
        <f>IF($BE$3="４週",SUM(W130:AX130),IF($BE$3="暦月",SUM(W130:BA130),""))</f>
        <v>0</v>
      </c>
      <c r="BC130" s="212"/>
      <c r="BD130" s="213">
        <f>IF($BE$3="４週",BB130/4,IF($BE$3="暦月",(BB130/($BE$8/7)),""))</f>
        <v>0</v>
      </c>
      <c r="BE130" s="212"/>
      <c r="BF130" s="208"/>
      <c r="BG130" s="209"/>
      <c r="BH130" s="209"/>
      <c r="BI130" s="209"/>
      <c r="BJ130" s="210"/>
    </row>
    <row r="131" spans="2:62" ht="20.25" customHeight="1" x14ac:dyDescent="0.45">
      <c r="B131" s="162">
        <f>B129+1</f>
        <v>59</v>
      </c>
      <c r="C131" s="206"/>
      <c r="D131" s="199"/>
      <c r="E131" s="130"/>
      <c r="F131" s="131"/>
      <c r="G131" s="130"/>
      <c r="H131" s="131"/>
      <c r="I131" s="193"/>
      <c r="J131" s="194"/>
      <c r="K131" s="197"/>
      <c r="L131" s="198"/>
      <c r="M131" s="198"/>
      <c r="N131" s="199"/>
      <c r="O131" s="177"/>
      <c r="P131" s="178"/>
      <c r="Q131" s="178"/>
      <c r="R131" s="178"/>
      <c r="S131" s="179"/>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189"/>
      <c r="BC131" s="190"/>
      <c r="BD131" s="191"/>
      <c r="BE131" s="192"/>
      <c r="BF131" s="180"/>
      <c r="BG131" s="181"/>
      <c r="BH131" s="181"/>
      <c r="BI131" s="181"/>
      <c r="BJ131" s="182"/>
    </row>
    <row r="132" spans="2:62" ht="20.25" customHeight="1" x14ac:dyDescent="0.45">
      <c r="B132" s="163"/>
      <c r="C132" s="214"/>
      <c r="D132" s="215"/>
      <c r="E132" s="158"/>
      <c r="F132" s="159">
        <f>C131</f>
        <v>0</v>
      </c>
      <c r="G132" s="158"/>
      <c r="H132" s="159">
        <f>I131</f>
        <v>0</v>
      </c>
      <c r="I132" s="216"/>
      <c r="J132" s="217"/>
      <c r="K132" s="218"/>
      <c r="L132" s="219"/>
      <c r="M132" s="219"/>
      <c r="N132" s="215"/>
      <c r="O132" s="177"/>
      <c r="P132" s="178"/>
      <c r="Q132" s="178"/>
      <c r="R132" s="178"/>
      <c r="S132" s="179"/>
      <c r="T132" s="148" t="s">
        <v>181</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11">
        <f>IF($BE$3="４週",SUM(W132:AX132),IF($BE$3="暦月",SUM(W132:BA132),""))</f>
        <v>0</v>
      </c>
      <c r="BC132" s="212"/>
      <c r="BD132" s="213">
        <f>IF($BE$3="４週",BB132/4,IF($BE$3="暦月",(BB132/($BE$8/7)),""))</f>
        <v>0</v>
      </c>
      <c r="BE132" s="212"/>
      <c r="BF132" s="208"/>
      <c r="BG132" s="209"/>
      <c r="BH132" s="209"/>
      <c r="BI132" s="209"/>
      <c r="BJ132" s="210"/>
    </row>
    <row r="133" spans="2:62" ht="20.25" customHeight="1" x14ac:dyDescent="0.45">
      <c r="B133" s="162">
        <f>B131+1</f>
        <v>60</v>
      </c>
      <c r="C133" s="206"/>
      <c r="D133" s="199"/>
      <c r="E133" s="130"/>
      <c r="F133" s="131"/>
      <c r="G133" s="130"/>
      <c r="H133" s="131"/>
      <c r="I133" s="193"/>
      <c r="J133" s="194"/>
      <c r="K133" s="197"/>
      <c r="L133" s="198"/>
      <c r="M133" s="198"/>
      <c r="N133" s="199"/>
      <c r="O133" s="177"/>
      <c r="P133" s="178"/>
      <c r="Q133" s="178"/>
      <c r="R133" s="178"/>
      <c r="S133" s="179"/>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189"/>
      <c r="BC133" s="190"/>
      <c r="BD133" s="191"/>
      <c r="BE133" s="192"/>
      <c r="BF133" s="180"/>
      <c r="BG133" s="181"/>
      <c r="BH133" s="181"/>
      <c r="BI133" s="181"/>
      <c r="BJ133" s="182"/>
    </row>
    <row r="134" spans="2:62" ht="20.25" customHeight="1" x14ac:dyDescent="0.45">
      <c r="B134" s="163"/>
      <c r="C134" s="214"/>
      <c r="D134" s="215"/>
      <c r="E134" s="158"/>
      <c r="F134" s="159">
        <f>C133</f>
        <v>0</v>
      </c>
      <c r="G134" s="158"/>
      <c r="H134" s="159">
        <f>I133</f>
        <v>0</v>
      </c>
      <c r="I134" s="216"/>
      <c r="J134" s="217"/>
      <c r="K134" s="218"/>
      <c r="L134" s="219"/>
      <c r="M134" s="219"/>
      <c r="N134" s="215"/>
      <c r="O134" s="177"/>
      <c r="P134" s="178"/>
      <c r="Q134" s="178"/>
      <c r="R134" s="178"/>
      <c r="S134" s="179"/>
      <c r="T134" s="148" t="s">
        <v>181</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11">
        <f>IF($BE$3="４週",SUM(W134:AX134),IF($BE$3="暦月",SUM(W134:BA134),""))</f>
        <v>0</v>
      </c>
      <c r="BC134" s="212"/>
      <c r="BD134" s="213">
        <f>IF($BE$3="４週",BB134/4,IF($BE$3="暦月",(BB134/($BE$8/7)),""))</f>
        <v>0</v>
      </c>
      <c r="BE134" s="212"/>
      <c r="BF134" s="208"/>
      <c r="BG134" s="209"/>
      <c r="BH134" s="209"/>
      <c r="BI134" s="209"/>
      <c r="BJ134" s="210"/>
    </row>
    <row r="135" spans="2:62" ht="20.25" customHeight="1" x14ac:dyDescent="0.45">
      <c r="B135" s="162">
        <f>B133+1</f>
        <v>61</v>
      </c>
      <c r="C135" s="206"/>
      <c r="D135" s="199"/>
      <c r="E135" s="130"/>
      <c r="F135" s="131"/>
      <c r="G135" s="130"/>
      <c r="H135" s="131"/>
      <c r="I135" s="193"/>
      <c r="J135" s="194"/>
      <c r="K135" s="197"/>
      <c r="L135" s="198"/>
      <c r="M135" s="198"/>
      <c r="N135" s="199"/>
      <c r="O135" s="177"/>
      <c r="P135" s="178"/>
      <c r="Q135" s="178"/>
      <c r="R135" s="178"/>
      <c r="S135" s="179"/>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189"/>
      <c r="BC135" s="190"/>
      <c r="BD135" s="191"/>
      <c r="BE135" s="192"/>
      <c r="BF135" s="180"/>
      <c r="BG135" s="181"/>
      <c r="BH135" s="181"/>
      <c r="BI135" s="181"/>
      <c r="BJ135" s="182"/>
    </row>
    <row r="136" spans="2:62" ht="20.25" customHeight="1" x14ac:dyDescent="0.45">
      <c r="B136" s="163"/>
      <c r="C136" s="214"/>
      <c r="D136" s="215"/>
      <c r="E136" s="158"/>
      <c r="F136" s="159">
        <f>C135</f>
        <v>0</v>
      </c>
      <c r="G136" s="158"/>
      <c r="H136" s="159">
        <f>I135</f>
        <v>0</v>
      </c>
      <c r="I136" s="216"/>
      <c r="J136" s="217"/>
      <c r="K136" s="218"/>
      <c r="L136" s="219"/>
      <c r="M136" s="219"/>
      <c r="N136" s="215"/>
      <c r="O136" s="177"/>
      <c r="P136" s="178"/>
      <c r="Q136" s="178"/>
      <c r="R136" s="178"/>
      <c r="S136" s="179"/>
      <c r="T136" s="148" t="s">
        <v>181</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11">
        <f>IF($BE$3="４週",SUM(W136:AX136),IF($BE$3="暦月",SUM(W136:BA136),""))</f>
        <v>0</v>
      </c>
      <c r="BC136" s="212"/>
      <c r="BD136" s="213">
        <f>IF($BE$3="４週",BB136/4,IF($BE$3="暦月",(BB136/($BE$8/7)),""))</f>
        <v>0</v>
      </c>
      <c r="BE136" s="212"/>
      <c r="BF136" s="208"/>
      <c r="BG136" s="209"/>
      <c r="BH136" s="209"/>
      <c r="BI136" s="209"/>
      <c r="BJ136" s="210"/>
    </row>
    <row r="137" spans="2:62" ht="20.25" customHeight="1" x14ac:dyDescent="0.45">
      <c r="B137" s="162">
        <f>B135+1</f>
        <v>62</v>
      </c>
      <c r="C137" s="206"/>
      <c r="D137" s="199"/>
      <c r="E137" s="130"/>
      <c r="F137" s="131"/>
      <c r="G137" s="130"/>
      <c r="H137" s="131"/>
      <c r="I137" s="193"/>
      <c r="J137" s="194"/>
      <c r="K137" s="197"/>
      <c r="L137" s="198"/>
      <c r="M137" s="198"/>
      <c r="N137" s="199"/>
      <c r="O137" s="177"/>
      <c r="P137" s="178"/>
      <c r="Q137" s="178"/>
      <c r="R137" s="178"/>
      <c r="S137" s="179"/>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189"/>
      <c r="BC137" s="190"/>
      <c r="BD137" s="191"/>
      <c r="BE137" s="192"/>
      <c r="BF137" s="180"/>
      <c r="BG137" s="181"/>
      <c r="BH137" s="181"/>
      <c r="BI137" s="181"/>
      <c r="BJ137" s="182"/>
    </row>
    <row r="138" spans="2:62" ht="20.25" customHeight="1" x14ac:dyDescent="0.45">
      <c r="B138" s="163"/>
      <c r="C138" s="214"/>
      <c r="D138" s="215"/>
      <c r="E138" s="158"/>
      <c r="F138" s="159">
        <f>C137</f>
        <v>0</v>
      </c>
      <c r="G138" s="158"/>
      <c r="H138" s="159">
        <f>I137</f>
        <v>0</v>
      </c>
      <c r="I138" s="216"/>
      <c r="J138" s="217"/>
      <c r="K138" s="218"/>
      <c r="L138" s="219"/>
      <c r="M138" s="219"/>
      <c r="N138" s="215"/>
      <c r="O138" s="177"/>
      <c r="P138" s="178"/>
      <c r="Q138" s="178"/>
      <c r="R138" s="178"/>
      <c r="S138" s="179"/>
      <c r="T138" s="148" t="s">
        <v>181</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11">
        <f>IF($BE$3="４週",SUM(W138:AX138),IF($BE$3="暦月",SUM(W138:BA138),""))</f>
        <v>0</v>
      </c>
      <c r="BC138" s="212"/>
      <c r="BD138" s="213">
        <f>IF($BE$3="４週",BB138/4,IF($BE$3="暦月",(BB138/($BE$8/7)),""))</f>
        <v>0</v>
      </c>
      <c r="BE138" s="212"/>
      <c r="BF138" s="208"/>
      <c r="BG138" s="209"/>
      <c r="BH138" s="209"/>
      <c r="BI138" s="209"/>
      <c r="BJ138" s="210"/>
    </row>
    <row r="139" spans="2:62" ht="20.25" customHeight="1" x14ac:dyDescent="0.45">
      <c r="B139" s="162">
        <f>B137+1</f>
        <v>63</v>
      </c>
      <c r="C139" s="206"/>
      <c r="D139" s="199"/>
      <c r="E139" s="130"/>
      <c r="F139" s="131"/>
      <c r="G139" s="130"/>
      <c r="H139" s="131"/>
      <c r="I139" s="193"/>
      <c r="J139" s="194"/>
      <c r="K139" s="197"/>
      <c r="L139" s="198"/>
      <c r="M139" s="198"/>
      <c r="N139" s="199"/>
      <c r="O139" s="177"/>
      <c r="P139" s="178"/>
      <c r="Q139" s="178"/>
      <c r="R139" s="178"/>
      <c r="S139" s="179"/>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189"/>
      <c r="BC139" s="190"/>
      <c r="BD139" s="191"/>
      <c r="BE139" s="192"/>
      <c r="BF139" s="180"/>
      <c r="BG139" s="181"/>
      <c r="BH139" s="181"/>
      <c r="BI139" s="181"/>
      <c r="BJ139" s="182"/>
    </row>
    <row r="140" spans="2:62" ht="20.25" customHeight="1" x14ac:dyDescent="0.45">
      <c r="B140" s="163"/>
      <c r="C140" s="214"/>
      <c r="D140" s="215"/>
      <c r="E140" s="158"/>
      <c r="F140" s="159">
        <f>C139</f>
        <v>0</v>
      </c>
      <c r="G140" s="158"/>
      <c r="H140" s="159">
        <f>I139</f>
        <v>0</v>
      </c>
      <c r="I140" s="216"/>
      <c r="J140" s="217"/>
      <c r="K140" s="218"/>
      <c r="L140" s="219"/>
      <c r="M140" s="219"/>
      <c r="N140" s="215"/>
      <c r="O140" s="177"/>
      <c r="P140" s="178"/>
      <c r="Q140" s="178"/>
      <c r="R140" s="178"/>
      <c r="S140" s="179"/>
      <c r="T140" s="148" t="s">
        <v>181</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11">
        <f>IF($BE$3="４週",SUM(W140:AX140),IF($BE$3="暦月",SUM(W140:BA140),""))</f>
        <v>0</v>
      </c>
      <c r="BC140" s="212"/>
      <c r="BD140" s="213">
        <f>IF($BE$3="４週",BB140/4,IF($BE$3="暦月",(BB140/($BE$8/7)),""))</f>
        <v>0</v>
      </c>
      <c r="BE140" s="212"/>
      <c r="BF140" s="208"/>
      <c r="BG140" s="209"/>
      <c r="BH140" s="209"/>
      <c r="BI140" s="209"/>
      <c r="BJ140" s="210"/>
    </row>
    <row r="141" spans="2:62" ht="20.25" customHeight="1" x14ac:dyDescent="0.45">
      <c r="B141" s="162">
        <f>B139+1</f>
        <v>64</v>
      </c>
      <c r="C141" s="206"/>
      <c r="D141" s="199"/>
      <c r="E141" s="130"/>
      <c r="F141" s="131"/>
      <c r="G141" s="130"/>
      <c r="H141" s="131"/>
      <c r="I141" s="193"/>
      <c r="J141" s="194"/>
      <c r="K141" s="197"/>
      <c r="L141" s="198"/>
      <c r="M141" s="198"/>
      <c r="N141" s="199"/>
      <c r="O141" s="177"/>
      <c r="P141" s="178"/>
      <c r="Q141" s="178"/>
      <c r="R141" s="178"/>
      <c r="S141" s="179"/>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189"/>
      <c r="BC141" s="190"/>
      <c r="BD141" s="191"/>
      <c r="BE141" s="192"/>
      <c r="BF141" s="180"/>
      <c r="BG141" s="181"/>
      <c r="BH141" s="181"/>
      <c r="BI141" s="181"/>
      <c r="BJ141" s="182"/>
    </row>
    <row r="142" spans="2:62" ht="20.25" customHeight="1" x14ac:dyDescent="0.45">
      <c r="B142" s="163"/>
      <c r="C142" s="214"/>
      <c r="D142" s="215"/>
      <c r="E142" s="158"/>
      <c r="F142" s="159">
        <f>C141</f>
        <v>0</v>
      </c>
      <c r="G142" s="158"/>
      <c r="H142" s="159">
        <f>I141</f>
        <v>0</v>
      </c>
      <c r="I142" s="216"/>
      <c r="J142" s="217"/>
      <c r="K142" s="218"/>
      <c r="L142" s="219"/>
      <c r="M142" s="219"/>
      <c r="N142" s="215"/>
      <c r="O142" s="177"/>
      <c r="P142" s="178"/>
      <c r="Q142" s="178"/>
      <c r="R142" s="178"/>
      <c r="S142" s="179"/>
      <c r="T142" s="148" t="s">
        <v>181</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11">
        <f>IF($BE$3="４週",SUM(W142:AX142),IF($BE$3="暦月",SUM(W142:BA142),""))</f>
        <v>0</v>
      </c>
      <c r="BC142" s="212"/>
      <c r="BD142" s="213">
        <f>IF($BE$3="４週",BB142/4,IF($BE$3="暦月",(BB142/($BE$8/7)),""))</f>
        <v>0</v>
      </c>
      <c r="BE142" s="212"/>
      <c r="BF142" s="208"/>
      <c r="BG142" s="209"/>
      <c r="BH142" s="209"/>
      <c r="BI142" s="209"/>
      <c r="BJ142" s="210"/>
    </row>
    <row r="143" spans="2:62" ht="20.25" customHeight="1" x14ac:dyDescent="0.45">
      <c r="B143" s="162">
        <f>B141+1</f>
        <v>65</v>
      </c>
      <c r="C143" s="206"/>
      <c r="D143" s="199"/>
      <c r="E143" s="130"/>
      <c r="F143" s="131"/>
      <c r="G143" s="130"/>
      <c r="H143" s="131"/>
      <c r="I143" s="193"/>
      <c r="J143" s="194"/>
      <c r="K143" s="197"/>
      <c r="L143" s="198"/>
      <c r="M143" s="198"/>
      <c r="N143" s="199"/>
      <c r="O143" s="177"/>
      <c r="P143" s="178"/>
      <c r="Q143" s="178"/>
      <c r="R143" s="178"/>
      <c r="S143" s="179"/>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189"/>
      <c r="BC143" s="190"/>
      <c r="BD143" s="191"/>
      <c r="BE143" s="192"/>
      <c r="BF143" s="180"/>
      <c r="BG143" s="181"/>
      <c r="BH143" s="181"/>
      <c r="BI143" s="181"/>
      <c r="BJ143" s="182"/>
    </row>
    <row r="144" spans="2:62" ht="20.25" customHeight="1" x14ac:dyDescent="0.45">
      <c r="B144" s="163"/>
      <c r="C144" s="214"/>
      <c r="D144" s="215"/>
      <c r="E144" s="158"/>
      <c r="F144" s="159">
        <f>C143</f>
        <v>0</v>
      </c>
      <c r="G144" s="158"/>
      <c r="H144" s="159">
        <f>I143</f>
        <v>0</v>
      </c>
      <c r="I144" s="216"/>
      <c r="J144" s="217"/>
      <c r="K144" s="218"/>
      <c r="L144" s="219"/>
      <c r="M144" s="219"/>
      <c r="N144" s="215"/>
      <c r="O144" s="177"/>
      <c r="P144" s="178"/>
      <c r="Q144" s="178"/>
      <c r="R144" s="178"/>
      <c r="S144" s="179"/>
      <c r="T144" s="148" t="s">
        <v>181</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11">
        <f>IF($BE$3="４週",SUM(W144:AX144),IF($BE$3="暦月",SUM(W144:BA144),""))</f>
        <v>0</v>
      </c>
      <c r="BC144" s="212"/>
      <c r="BD144" s="213">
        <f>IF($BE$3="４週",BB144/4,IF($BE$3="暦月",(BB144/($BE$8/7)),""))</f>
        <v>0</v>
      </c>
      <c r="BE144" s="212"/>
      <c r="BF144" s="208"/>
      <c r="BG144" s="209"/>
      <c r="BH144" s="209"/>
      <c r="BI144" s="209"/>
      <c r="BJ144" s="210"/>
    </row>
    <row r="145" spans="2:62" ht="20.25" customHeight="1" x14ac:dyDescent="0.45">
      <c r="B145" s="162">
        <f>B143+1</f>
        <v>66</v>
      </c>
      <c r="C145" s="206"/>
      <c r="D145" s="199"/>
      <c r="E145" s="130"/>
      <c r="F145" s="131"/>
      <c r="G145" s="130"/>
      <c r="H145" s="131"/>
      <c r="I145" s="193"/>
      <c r="J145" s="194"/>
      <c r="K145" s="197"/>
      <c r="L145" s="198"/>
      <c r="M145" s="198"/>
      <c r="N145" s="199"/>
      <c r="O145" s="177"/>
      <c r="P145" s="178"/>
      <c r="Q145" s="178"/>
      <c r="R145" s="178"/>
      <c r="S145" s="179"/>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189"/>
      <c r="BC145" s="190"/>
      <c r="BD145" s="191"/>
      <c r="BE145" s="192"/>
      <c r="BF145" s="180"/>
      <c r="BG145" s="181"/>
      <c r="BH145" s="181"/>
      <c r="BI145" s="181"/>
      <c r="BJ145" s="182"/>
    </row>
    <row r="146" spans="2:62" ht="20.25" customHeight="1" x14ac:dyDescent="0.45">
      <c r="B146" s="163"/>
      <c r="C146" s="214"/>
      <c r="D146" s="215"/>
      <c r="E146" s="158"/>
      <c r="F146" s="159">
        <f>C145</f>
        <v>0</v>
      </c>
      <c r="G146" s="158"/>
      <c r="H146" s="159">
        <f>I145</f>
        <v>0</v>
      </c>
      <c r="I146" s="216"/>
      <c r="J146" s="217"/>
      <c r="K146" s="218"/>
      <c r="L146" s="219"/>
      <c r="M146" s="219"/>
      <c r="N146" s="215"/>
      <c r="O146" s="177"/>
      <c r="P146" s="178"/>
      <c r="Q146" s="178"/>
      <c r="R146" s="178"/>
      <c r="S146" s="179"/>
      <c r="T146" s="148" t="s">
        <v>181</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11">
        <f>IF($BE$3="４週",SUM(W146:AX146),IF($BE$3="暦月",SUM(W146:BA146),""))</f>
        <v>0</v>
      </c>
      <c r="BC146" s="212"/>
      <c r="BD146" s="213">
        <f>IF($BE$3="４週",BB146/4,IF($BE$3="暦月",(BB146/($BE$8/7)),""))</f>
        <v>0</v>
      </c>
      <c r="BE146" s="212"/>
      <c r="BF146" s="208"/>
      <c r="BG146" s="209"/>
      <c r="BH146" s="209"/>
      <c r="BI146" s="209"/>
      <c r="BJ146" s="210"/>
    </row>
    <row r="147" spans="2:62" ht="20.25" customHeight="1" x14ac:dyDescent="0.45">
      <c r="B147" s="162">
        <f>B145+1</f>
        <v>67</v>
      </c>
      <c r="C147" s="206"/>
      <c r="D147" s="199"/>
      <c r="E147" s="130"/>
      <c r="F147" s="131"/>
      <c r="G147" s="130"/>
      <c r="H147" s="131"/>
      <c r="I147" s="193"/>
      <c r="J147" s="194"/>
      <c r="K147" s="197"/>
      <c r="L147" s="198"/>
      <c r="M147" s="198"/>
      <c r="N147" s="199"/>
      <c r="O147" s="177"/>
      <c r="P147" s="178"/>
      <c r="Q147" s="178"/>
      <c r="R147" s="178"/>
      <c r="S147" s="179"/>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189"/>
      <c r="BC147" s="190"/>
      <c r="BD147" s="191"/>
      <c r="BE147" s="192"/>
      <c r="BF147" s="180"/>
      <c r="BG147" s="181"/>
      <c r="BH147" s="181"/>
      <c r="BI147" s="181"/>
      <c r="BJ147" s="182"/>
    </row>
    <row r="148" spans="2:62" ht="20.25" customHeight="1" x14ac:dyDescent="0.45">
      <c r="B148" s="163"/>
      <c r="C148" s="214"/>
      <c r="D148" s="215"/>
      <c r="E148" s="158"/>
      <c r="F148" s="159">
        <f>C147</f>
        <v>0</v>
      </c>
      <c r="G148" s="158"/>
      <c r="H148" s="159">
        <f>I147</f>
        <v>0</v>
      </c>
      <c r="I148" s="216"/>
      <c r="J148" s="217"/>
      <c r="K148" s="218"/>
      <c r="L148" s="219"/>
      <c r="M148" s="219"/>
      <c r="N148" s="215"/>
      <c r="O148" s="177"/>
      <c r="P148" s="178"/>
      <c r="Q148" s="178"/>
      <c r="R148" s="178"/>
      <c r="S148" s="179"/>
      <c r="T148" s="148" t="s">
        <v>181</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11">
        <f>IF($BE$3="４週",SUM(W148:AX148),IF($BE$3="暦月",SUM(W148:BA148),""))</f>
        <v>0</v>
      </c>
      <c r="BC148" s="212"/>
      <c r="BD148" s="213">
        <f>IF($BE$3="４週",BB148/4,IF($BE$3="暦月",(BB148/($BE$8/7)),""))</f>
        <v>0</v>
      </c>
      <c r="BE148" s="212"/>
      <c r="BF148" s="208"/>
      <c r="BG148" s="209"/>
      <c r="BH148" s="209"/>
      <c r="BI148" s="209"/>
      <c r="BJ148" s="210"/>
    </row>
    <row r="149" spans="2:62" ht="20.25" customHeight="1" x14ac:dyDescent="0.45">
      <c r="B149" s="162">
        <f>B147+1</f>
        <v>68</v>
      </c>
      <c r="C149" s="206"/>
      <c r="D149" s="199"/>
      <c r="E149" s="130"/>
      <c r="F149" s="131"/>
      <c r="G149" s="130"/>
      <c r="H149" s="131"/>
      <c r="I149" s="193"/>
      <c r="J149" s="194"/>
      <c r="K149" s="197"/>
      <c r="L149" s="198"/>
      <c r="M149" s="198"/>
      <c r="N149" s="199"/>
      <c r="O149" s="177"/>
      <c r="P149" s="178"/>
      <c r="Q149" s="178"/>
      <c r="R149" s="178"/>
      <c r="S149" s="179"/>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189"/>
      <c r="BC149" s="190"/>
      <c r="BD149" s="191"/>
      <c r="BE149" s="192"/>
      <c r="BF149" s="180"/>
      <c r="BG149" s="181"/>
      <c r="BH149" s="181"/>
      <c r="BI149" s="181"/>
      <c r="BJ149" s="182"/>
    </row>
    <row r="150" spans="2:62" ht="20.25" customHeight="1" x14ac:dyDescent="0.45">
      <c r="B150" s="163"/>
      <c r="C150" s="214"/>
      <c r="D150" s="215"/>
      <c r="E150" s="158"/>
      <c r="F150" s="159">
        <f>C149</f>
        <v>0</v>
      </c>
      <c r="G150" s="158"/>
      <c r="H150" s="159">
        <f>I149</f>
        <v>0</v>
      </c>
      <c r="I150" s="216"/>
      <c r="J150" s="217"/>
      <c r="K150" s="218"/>
      <c r="L150" s="219"/>
      <c r="M150" s="219"/>
      <c r="N150" s="215"/>
      <c r="O150" s="177"/>
      <c r="P150" s="178"/>
      <c r="Q150" s="178"/>
      <c r="R150" s="178"/>
      <c r="S150" s="179"/>
      <c r="T150" s="148" t="s">
        <v>181</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11">
        <f>IF($BE$3="４週",SUM(W150:AX150),IF($BE$3="暦月",SUM(W150:BA150),""))</f>
        <v>0</v>
      </c>
      <c r="BC150" s="212"/>
      <c r="BD150" s="213">
        <f>IF($BE$3="４週",BB150/4,IF($BE$3="暦月",(BB150/($BE$8/7)),""))</f>
        <v>0</v>
      </c>
      <c r="BE150" s="212"/>
      <c r="BF150" s="208"/>
      <c r="BG150" s="209"/>
      <c r="BH150" s="209"/>
      <c r="BI150" s="209"/>
      <c r="BJ150" s="210"/>
    </row>
    <row r="151" spans="2:62" ht="20.25" customHeight="1" x14ac:dyDescent="0.45">
      <c r="B151" s="162">
        <f>B149+1</f>
        <v>69</v>
      </c>
      <c r="C151" s="206"/>
      <c r="D151" s="199"/>
      <c r="E151" s="130"/>
      <c r="F151" s="131"/>
      <c r="G151" s="130"/>
      <c r="H151" s="131"/>
      <c r="I151" s="193"/>
      <c r="J151" s="194"/>
      <c r="K151" s="197"/>
      <c r="L151" s="198"/>
      <c r="M151" s="198"/>
      <c r="N151" s="199"/>
      <c r="O151" s="177"/>
      <c r="P151" s="178"/>
      <c r="Q151" s="178"/>
      <c r="R151" s="178"/>
      <c r="S151" s="179"/>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189"/>
      <c r="BC151" s="190"/>
      <c r="BD151" s="191"/>
      <c r="BE151" s="192"/>
      <c r="BF151" s="180"/>
      <c r="BG151" s="181"/>
      <c r="BH151" s="181"/>
      <c r="BI151" s="181"/>
      <c r="BJ151" s="182"/>
    </row>
    <row r="152" spans="2:62" ht="20.25" customHeight="1" x14ac:dyDescent="0.45">
      <c r="B152" s="163"/>
      <c r="C152" s="214"/>
      <c r="D152" s="215"/>
      <c r="E152" s="158"/>
      <c r="F152" s="159">
        <f>C151</f>
        <v>0</v>
      </c>
      <c r="G152" s="158"/>
      <c r="H152" s="159">
        <f>I151</f>
        <v>0</v>
      </c>
      <c r="I152" s="216"/>
      <c r="J152" s="217"/>
      <c r="K152" s="218"/>
      <c r="L152" s="219"/>
      <c r="M152" s="219"/>
      <c r="N152" s="215"/>
      <c r="O152" s="177"/>
      <c r="P152" s="178"/>
      <c r="Q152" s="178"/>
      <c r="R152" s="178"/>
      <c r="S152" s="179"/>
      <c r="T152" s="148" t="s">
        <v>181</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11">
        <f>IF($BE$3="４週",SUM(W152:AX152),IF($BE$3="暦月",SUM(W152:BA152),""))</f>
        <v>0</v>
      </c>
      <c r="BC152" s="212"/>
      <c r="BD152" s="213">
        <f>IF($BE$3="４週",BB152/4,IF($BE$3="暦月",(BB152/($BE$8/7)),""))</f>
        <v>0</v>
      </c>
      <c r="BE152" s="212"/>
      <c r="BF152" s="208"/>
      <c r="BG152" s="209"/>
      <c r="BH152" s="209"/>
      <c r="BI152" s="209"/>
      <c r="BJ152" s="210"/>
    </row>
    <row r="153" spans="2:62" ht="20.25" customHeight="1" x14ac:dyDescent="0.45">
      <c r="B153" s="162">
        <f>B151+1</f>
        <v>70</v>
      </c>
      <c r="C153" s="206"/>
      <c r="D153" s="199"/>
      <c r="E153" s="130"/>
      <c r="F153" s="131"/>
      <c r="G153" s="130"/>
      <c r="H153" s="131"/>
      <c r="I153" s="193"/>
      <c r="J153" s="194"/>
      <c r="K153" s="197"/>
      <c r="L153" s="198"/>
      <c r="M153" s="198"/>
      <c r="N153" s="199"/>
      <c r="O153" s="177"/>
      <c r="P153" s="178"/>
      <c r="Q153" s="178"/>
      <c r="R153" s="178"/>
      <c r="S153" s="179"/>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189"/>
      <c r="BC153" s="190"/>
      <c r="BD153" s="191"/>
      <c r="BE153" s="192"/>
      <c r="BF153" s="180"/>
      <c r="BG153" s="181"/>
      <c r="BH153" s="181"/>
      <c r="BI153" s="181"/>
      <c r="BJ153" s="182"/>
    </row>
    <row r="154" spans="2:62" ht="20.25" customHeight="1" x14ac:dyDescent="0.45">
      <c r="B154" s="163"/>
      <c r="C154" s="214"/>
      <c r="D154" s="215"/>
      <c r="E154" s="158"/>
      <c r="F154" s="159">
        <f>C153</f>
        <v>0</v>
      </c>
      <c r="G154" s="158"/>
      <c r="H154" s="159">
        <f>I153</f>
        <v>0</v>
      </c>
      <c r="I154" s="216"/>
      <c r="J154" s="217"/>
      <c r="K154" s="218"/>
      <c r="L154" s="219"/>
      <c r="M154" s="219"/>
      <c r="N154" s="215"/>
      <c r="O154" s="177"/>
      <c r="P154" s="178"/>
      <c r="Q154" s="178"/>
      <c r="R154" s="178"/>
      <c r="S154" s="179"/>
      <c r="T154" s="148" t="s">
        <v>181</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11">
        <f>IF($BE$3="４週",SUM(W154:AX154),IF($BE$3="暦月",SUM(W154:BA154),""))</f>
        <v>0</v>
      </c>
      <c r="BC154" s="212"/>
      <c r="BD154" s="213">
        <f>IF($BE$3="４週",BB154/4,IF($BE$3="暦月",(BB154/($BE$8/7)),""))</f>
        <v>0</v>
      </c>
      <c r="BE154" s="212"/>
      <c r="BF154" s="208"/>
      <c r="BG154" s="209"/>
      <c r="BH154" s="209"/>
      <c r="BI154" s="209"/>
      <c r="BJ154" s="210"/>
    </row>
    <row r="155" spans="2:62" ht="20.25" customHeight="1" x14ac:dyDescent="0.45">
      <c r="B155" s="162">
        <f>B153+1</f>
        <v>71</v>
      </c>
      <c r="C155" s="206"/>
      <c r="D155" s="199"/>
      <c r="E155" s="130"/>
      <c r="F155" s="131"/>
      <c r="G155" s="130"/>
      <c r="H155" s="131"/>
      <c r="I155" s="193"/>
      <c r="J155" s="194"/>
      <c r="K155" s="197"/>
      <c r="L155" s="198"/>
      <c r="M155" s="198"/>
      <c r="N155" s="199"/>
      <c r="O155" s="177"/>
      <c r="P155" s="178"/>
      <c r="Q155" s="178"/>
      <c r="R155" s="178"/>
      <c r="S155" s="179"/>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189"/>
      <c r="BC155" s="190"/>
      <c r="BD155" s="191"/>
      <c r="BE155" s="192"/>
      <c r="BF155" s="180"/>
      <c r="BG155" s="181"/>
      <c r="BH155" s="181"/>
      <c r="BI155" s="181"/>
      <c r="BJ155" s="182"/>
    </row>
    <row r="156" spans="2:62" ht="20.25" customHeight="1" x14ac:dyDescent="0.45">
      <c r="B156" s="163"/>
      <c r="C156" s="214"/>
      <c r="D156" s="215"/>
      <c r="E156" s="158"/>
      <c r="F156" s="159">
        <f>C155</f>
        <v>0</v>
      </c>
      <c r="G156" s="158"/>
      <c r="H156" s="159">
        <f>I155</f>
        <v>0</v>
      </c>
      <c r="I156" s="216"/>
      <c r="J156" s="217"/>
      <c r="K156" s="218"/>
      <c r="L156" s="219"/>
      <c r="M156" s="219"/>
      <c r="N156" s="215"/>
      <c r="O156" s="177"/>
      <c r="P156" s="178"/>
      <c r="Q156" s="178"/>
      <c r="R156" s="178"/>
      <c r="S156" s="179"/>
      <c r="T156" s="148" t="s">
        <v>181</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11">
        <f>IF($BE$3="４週",SUM(W156:AX156),IF($BE$3="暦月",SUM(W156:BA156),""))</f>
        <v>0</v>
      </c>
      <c r="BC156" s="212"/>
      <c r="BD156" s="213">
        <f>IF($BE$3="４週",BB156/4,IF($BE$3="暦月",(BB156/($BE$8/7)),""))</f>
        <v>0</v>
      </c>
      <c r="BE156" s="212"/>
      <c r="BF156" s="208"/>
      <c r="BG156" s="209"/>
      <c r="BH156" s="209"/>
      <c r="BI156" s="209"/>
      <c r="BJ156" s="210"/>
    </row>
    <row r="157" spans="2:62" ht="20.25" customHeight="1" x14ac:dyDescent="0.45">
      <c r="B157" s="162">
        <f>B155+1</f>
        <v>72</v>
      </c>
      <c r="C157" s="206"/>
      <c r="D157" s="199"/>
      <c r="E157" s="130"/>
      <c r="F157" s="131"/>
      <c r="G157" s="130"/>
      <c r="H157" s="131"/>
      <c r="I157" s="193"/>
      <c r="J157" s="194"/>
      <c r="K157" s="197"/>
      <c r="L157" s="198"/>
      <c r="M157" s="198"/>
      <c r="N157" s="199"/>
      <c r="O157" s="177"/>
      <c r="P157" s="178"/>
      <c r="Q157" s="178"/>
      <c r="R157" s="178"/>
      <c r="S157" s="179"/>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189"/>
      <c r="BC157" s="190"/>
      <c r="BD157" s="191"/>
      <c r="BE157" s="192"/>
      <c r="BF157" s="180"/>
      <c r="BG157" s="181"/>
      <c r="BH157" s="181"/>
      <c r="BI157" s="181"/>
      <c r="BJ157" s="182"/>
    </row>
    <row r="158" spans="2:62" ht="20.25" customHeight="1" x14ac:dyDescent="0.45">
      <c r="B158" s="163"/>
      <c r="C158" s="214"/>
      <c r="D158" s="215"/>
      <c r="E158" s="158"/>
      <c r="F158" s="159">
        <f>C157</f>
        <v>0</v>
      </c>
      <c r="G158" s="158"/>
      <c r="H158" s="159">
        <f>I157</f>
        <v>0</v>
      </c>
      <c r="I158" s="216"/>
      <c r="J158" s="217"/>
      <c r="K158" s="218"/>
      <c r="L158" s="219"/>
      <c r="M158" s="219"/>
      <c r="N158" s="215"/>
      <c r="O158" s="177"/>
      <c r="P158" s="178"/>
      <c r="Q158" s="178"/>
      <c r="R158" s="178"/>
      <c r="S158" s="179"/>
      <c r="T158" s="148" t="s">
        <v>181</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11">
        <f>IF($BE$3="４週",SUM(W158:AX158),IF($BE$3="暦月",SUM(W158:BA158),""))</f>
        <v>0</v>
      </c>
      <c r="BC158" s="212"/>
      <c r="BD158" s="213">
        <f>IF($BE$3="４週",BB158/4,IF($BE$3="暦月",(BB158/($BE$8/7)),""))</f>
        <v>0</v>
      </c>
      <c r="BE158" s="212"/>
      <c r="BF158" s="208"/>
      <c r="BG158" s="209"/>
      <c r="BH158" s="209"/>
      <c r="BI158" s="209"/>
      <c r="BJ158" s="210"/>
    </row>
    <row r="159" spans="2:62" ht="20.25" customHeight="1" x14ac:dyDescent="0.45">
      <c r="B159" s="162">
        <f>B157+1</f>
        <v>73</v>
      </c>
      <c r="C159" s="206"/>
      <c r="D159" s="199"/>
      <c r="E159" s="130"/>
      <c r="F159" s="131"/>
      <c r="G159" s="130"/>
      <c r="H159" s="131"/>
      <c r="I159" s="193"/>
      <c r="J159" s="194"/>
      <c r="K159" s="197"/>
      <c r="L159" s="198"/>
      <c r="M159" s="198"/>
      <c r="N159" s="199"/>
      <c r="O159" s="177"/>
      <c r="P159" s="178"/>
      <c r="Q159" s="178"/>
      <c r="R159" s="178"/>
      <c r="S159" s="179"/>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189"/>
      <c r="BC159" s="190"/>
      <c r="BD159" s="191"/>
      <c r="BE159" s="192"/>
      <c r="BF159" s="180"/>
      <c r="BG159" s="181"/>
      <c r="BH159" s="181"/>
      <c r="BI159" s="181"/>
      <c r="BJ159" s="182"/>
    </row>
    <row r="160" spans="2:62" ht="20.25" customHeight="1" x14ac:dyDescent="0.45">
      <c r="B160" s="163"/>
      <c r="C160" s="214"/>
      <c r="D160" s="215"/>
      <c r="E160" s="158"/>
      <c r="F160" s="159">
        <f>C159</f>
        <v>0</v>
      </c>
      <c r="G160" s="158"/>
      <c r="H160" s="159">
        <f>I159</f>
        <v>0</v>
      </c>
      <c r="I160" s="216"/>
      <c r="J160" s="217"/>
      <c r="K160" s="218"/>
      <c r="L160" s="219"/>
      <c r="M160" s="219"/>
      <c r="N160" s="215"/>
      <c r="O160" s="177"/>
      <c r="P160" s="178"/>
      <c r="Q160" s="178"/>
      <c r="R160" s="178"/>
      <c r="S160" s="179"/>
      <c r="T160" s="148" t="s">
        <v>181</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11">
        <f>IF($BE$3="４週",SUM(W160:AX160),IF($BE$3="暦月",SUM(W160:BA160),""))</f>
        <v>0</v>
      </c>
      <c r="BC160" s="212"/>
      <c r="BD160" s="213">
        <f>IF($BE$3="４週",BB160/4,IF($BE$3="暦月",(BB160/($BE$8/7)),""))</f>
        <v>0</v>
      </c>
      <c r="BE160" s="212"/>
      <c r="BF160" s="208"/>
      <c r="BG160" s="209"/>
      <c r="BH160" s="209"/>
      <c r="BI160" s="209"/>
      <c r="BJ160" s="210"/>
    </row>
    <row r="161" spans="2:62" ht="20.25" customHeight="1" x14ac:dyDescent="0.45">
      <c r="B161" s="162">
        <f>B159+1</f>
        <v>74</v>
      </c>
      <c r="C161" s="206"/>
      <c r="D161" s="199"/>
      <c r="E161" s="130"/>
      <c r="F161" s="131"/>
      <c r="G161" s="130"/>
      <c r="H161" s="131"/>
      <c r="I161" s="193"/>
      <c r="J161" s="194"/>
      <c r="K161" s="197"/>
      <c r="L161" s="198"/>
      <c r="M161" s="198"/>
      <c r="N161" s="199"/>
      <c r="O161" s="177"/>
      <c r="P161" s="178"/>
      <c r="Q161" s="178"/>
      <c r="R161" s="178"/>
      <c r="S161" s="179"/>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189"/>
      <c r="BC161" s="190"/>
      <c r="BD161" s="191"/>
      <c r="BE161" s="192"/>
      <c r="BF161" s="180"/>
      <c r="BG161" s="181"/>
      <c r="BH161" s="181"/>
      <c r="BI161" s="181"/>
      <c r="BJ161" s="182"/>
    </row>
    <row r="162" spans="2:62" ht="20.25" customHeight="1" x14ac:dyDescent="0.45">
      <c r="B162" s="163"/>
      <c r="C162" s="214"/>
      <c r="D162" s="215"/>
      <c r="E162" s="158"/>
      <c r="F162" s="159">
        <f>C161</f>
        <v>0</v>
      </c>
      <c r="G162" s="158"/>
      <c r="H162" s="159">
        <f>I161</f>
        <v>0</v>
      </c>
      <c r="I162" s="216"/>
      <c r="J162" s="217"/>
      <c r="K162" s="218"/>
      <c r="L162" s="219"/>
      <c r="M162" s="219"/>
      <c r="N162" s="215"/>
      <c r="O162" s="177"/>
      <c r="P162" s="178"/>
      <c r="Q162" s="178"/>
      <c r="R162" s="178"/>
      <c r="S162" s="179"/>
      <c r="T162" s="148" t="s">
        <v>181</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11">
        <f>IF($BE$3="４週",SUM(W162:AX162),IF($BE$3="暦月",SUM(W162:BA162),""))</f>
        <v>0</v>
      </c>
      <c r="BC162" s="212"/>
      <c r="BD162" s="213">
        <f>IF($BE$3="４週",BB162/4,IF($BE$3="暦月",(BB162/($BE$8/7)),""))</f>
        <v>0</v>
      </c>
      <c r="BE162" s="212"/>
      <c r="BF162" s="208"/>
      <c r="BG162" s="209"/>
      <c r="BH162" s="209"/>
      <c r="BI162" s="209"/>
      <c r="BJ162" s="210"/>
    </row>
    <row r="163" spans="2:62" ht="20.25" customHeight="1" x14ac:dyDescent="0.45">
      <c r="B163" s="162">
        <f>B161+1</f>
        <v>75</v>
      </c>
      <c r="C163" s="206"/>
      <c r="D163" s="199"/>
      <c r="E163" s="130"/>
      <c r="F163" s="131"/>
      <c r="G163" s="130"/>
      <c r="H163" s="131"/>
      <c r="I163" s="193"/>
      <c r="J163" s="194"/>
      <c r="K163" s="197"/>
      <c r="L163" s="198"/>
      <c r="M163" s="198"/>
      <c r="N163" s="199"/>
      <c r="O163" s="177"/>
      <c r="P163" s="178"/>
      <c r="Q163" s="178"/>
      <c r="R163" s="178"/>
      <c r="S163" s="179"/>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189"/>
      <c r="BC163" s="190"/>
      <c r="BD163" s="191"/>
      <c r="BE163" s="192"/>
      <c r="BF163" s="180"/>
      <c r="BG163" s="181"/>
      <c r="BH163" s="181"/>
      <c r="BI163" s="181"/>
      <c r="BJ163" s="182"/>
    </row>
    <row r="164" spans="2:62" ht="20.25" customHeight="1" x14ac:dyDescent="0.45">
      <c r="B164" s="163"/>
      <c r="C164" s="214"/>
      <c r="D164" s="215"/>
      <c r="E164" s="158"/>
      <c r="F164" s="159">
        <f>C163</f>
        <v>0</v>
      </c>
      <c r="G164" s="158"/>
      <c r="H164" s="159">
        <f>I163</f>
        <v>0</v>
      </c>
      <c r="I164" s="216"/>
      <c r="J164" s="217"/>
      <c r="K164" s="218"/>
      <c r="L164" s="219"/>
      <c r="M164" s="219"/>
      <c r="N164" s="215"/>
      <c r="O164" s="177"/>
      <c r="P164" s="178"/>
      <c r="Q164" s="178"/>
      <c r="R164" s="178"/>
      <c r="S164" s="179"/>
      <c r="T164" s="148" t="s">
        <v>181</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11">
        <f>IF($BE$3="４週",SUM(W164:AX164),IF($BE$3="暦月",SUM(W164:BA164),""))</f>
        <v>0</v>
      </c>
      <c r="BC164" s="212"/>
      <c r="BD164" s="213">
        <f>IF($BE$3="４週",BB164/4,IF($BE$3="暦月",(BB164/($BE$8/7)),""))</f>
        <v>0</v>
      </c>
      <c r="BE164" s="212"/>
      <c r="BF164" s="208"/>
      <c r="BG164" s="209"/>
      <c r="BH164" s="209"/>
      <c r="BI164" s="209"/>
      <c r="BJ164" s="210"/>
    </row>
    <row r="165" spans="2:62" ht="20.25" customHeight="1" x14ac:dyDescent="0.45">
      <c r="B165" s="162">
        <f>B163+1</f>
        <v>76</v>
      </c>
      <c r="C165" s="206"/>
      <c r="D165" s="199"/>
      <c r="E165" s="130"/>
      <c r="F165" s="131"/>
      <c r="G165" s="130"/>
      <c r="H165" s="131"/>
      <c r="I165" s="193"/>
      <c r="J165" s="194"/>
      <c r="K165" s="197"/>
      <c r="L165" s="198"/>
      <c r="M165" s="198"/>
      <c r="N165" s="199"/>
      <c r="O165" s="177"/>
      <c r="P165" s="178"/>
      <c r="Q165" s="178"/>
      <c r="R165" s="178"/>
      <c r="S165" s="179"/>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189"/>
      <c r="BC165" s="190"/>
      <c r="BD165" s="191"/>
      <c r="BE165" s="192"/>
      <c r="BF165" s="180"/>
      <c r="BG165" s="181"/>
      <c r="BH165" s="181"/>
      <c r="BI165" s="181"/>
      <c r="BJ165" s="182"/>
    </row>
    <row r="166" spans="2:62" ht="20.25" customHeight="1" x14ac:dyDescent="0.45">
      <c r="B166" s="163"/>
      <c r="C166" s="214"/>
      <c r="D166" s="215"/>
      <c r="E166" s="158"/>
      <c r="F166" s="159">
        <f>C165</f>
        <v>0</v>
      </c>
      <c r="G166" s="158"/>
      <c r="H166" s="159">
        <f>I165</f>
        <v>0</v>
      </c>
      <c r="I166" s="216"/>
      <c r="J166" s="217"/>
      <c r="K166" s="218"/>
      <c r="L166" s="219"/>
      <c r="M166" s="219"/>
      <c r="N166" s="215"/>
      <c r="O166" s="177"/>
      <c r="P166" s="178"/>
      <c r="Q166" s="178"/>
      <c r="R166" s="178"/>
      <c r="S166" s="179"/>
      <c r="T166" s="148" t="s">
        <v>181</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11">
        <f>IF($BE$3="４週",SUM(W166:AX166),IF($BE$3="暦月",SUM(W166:BA166),""))</f>
        <v>0</v>
      </c>
      <c r="BC166" s="212"/>
      <c r="BD166" s="213">
        <f>IF($BE$3="４週",BB166/4,IF($BE$3="暦月",(BB166/($BE$8/7)),""))</f>
        <v>0</v>
      </c>
      <c r="BE166" s="212"/>
      <c r="BF166" s="208"/>
      <c r="BG166" s="209"/>
      <c r="BH166" s="209"/>
      <c r="BI166" s="209"/>
      <c r="BJ166" s="210"/>
    </row>
    <row r="167" spans="2:62" ht="20.25" customHeight="1" x14ac:dyDescent="0.45">
      <c r="B167" s="162">
        <f>B165+1</f>
        <v>77</v>
      </c>
      <c r="C167" s="206"/>
      <c r="D167" s="199"/>
      <c r="E167" s="130"/>
      <c r="F167" s="131"/>
      <c r="G167" s="130"/>
      <c r="H167" s="131"/>
      <c r="I167" s="193"/>
      <c r="J167" s="194"/>
      <c r="K167" s="197"/>
      <c r="L167" s="198"/>
      <c r="M167" s="198"/>
      <c r="N167" s="199"/>
      <c r="O167" s="177"/>
      <c r="P167" s="178"/>
      <c r="Q167" s="178"/>
      <c r="R167" s="178"/>
      <c r="S167" s="179"/>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189"/>
      <c r="BC167" s="190"/>
      <c r="BD167" s="191"/>
      <c r="BE167" s="192"/>
      <c r="BF167" s="180"/>
      <c r="BG167" s="181"/>
      <c r="BH167" s="181"/>
      <c r="BI167" s="181"/>
      <c r="BJ167" s="182"/>
    </row>
    <row r="168" spans="2:62" ht="20.25" customHeight="1" x14ac:dyDescent="0.45">
      <c r="B168" s="163"/>
      <c r="C168" s="214"/>
      <c r="D168" s="215"/>
      <c r="E168" s="158"/>
      <c r="F168" s="159">
        <f>C167</f>
        <v>0</v>
      </c>
      <c r="G168" s="158"/>
      <c r="H168" s="159">
        <f>I167</f>
        <v>0</v>
      </c>
      <c r="I168" s="216"/>
      <c r="J168" s="217"/>
      <c r="K168" s="218"/>
      <c r="L168" s="219"/>
      <c r="M168" s="219"/>
      <c r="N168" s="215"/>
      <c r="O168" s="177"/>
      <c r="P168" s="178"/>
      <c r="Q168" s="178"/>
      <c r="R168" s="178"/>
      <c r="S168" s="179"/>
      <c r="T168" s="148" t="s">
        <v>181</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11">
        <f>IF($BE$3="４週",SUM(W168:AX168),IF($BE$3="暦月",SUM(W168:BA168),""))</f>
        <v>0</v>
      </c>
      <c r="BC168" s="212"/>
      <c r="BD168" s="213">
        <f>IF($BE$3="４週",BB168/4,IF($BE$3="暦月",(BB168/($BE$8/7)),""))</f>
        <v>0</v>
      </c>
      <c r="BE168" s="212"/>
      <c r="BF168" s="208"/>
      <c r="BG168" s="209"/>
      <c r="BH168" s="209"/>
      <c r="BI168" s="209"/>
      <c r="BJ168" s="210"/>
    </row>
    <row r="169" spans="2:62" ht="20.25" customHeight="1" x14ac:dyDescent="0.45">
      <c r="B169" s="162">
        <f>B167+1</f>
        <v>78</v>
      </c>
      <c r="C169" s="206"/>
      <c r="D169" s="199"/>
      <c r="E169" s="130"/>
      <c r="F169" s="131"/>
      <c r="G169" s="130"/>
      <c r="H169" s="131"/>
      <c r="I169" s="193"/>
      <c r="J169" s="194"/>
      <c r="K169" s="197"/>
      <c r="L169" s="198"/>
      <c r="M169" s="198"/>
      <c r="N169" s="199"/>
      <c r="O169" s="177"/>
      <c r="P169" s="178"/>
      <c r="Q169" s="178"/>
      <c r="R169" s="178"/>
      <c r="S169" s="179"/>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189"/>
      <c r="BC169" s="190"/>
      <c r="BD169" s="191"/>
      <c r="BE169" s="192"/>
      <c r="BF169" s="180"/>
      <c r="BG169" s="181"/>
      <c r="BH169" s="181"/>
      <c r="BI169" s="181"/>
      <c r="BJ169" s="182"/>
    </row>
    <row r="170" spans="2:62" ht="20.25" customHeight="1" x14ac:dyDescent="0.45">
      <c r="B170" s="163"/>
      <c r="C170" s="214"/>
      <c r="D170" s="215"/>
      <c r="E170" s="158"/>
      <c r="F170" s="159">
        <f>C169</f>
        <v>0</v>
      </c>
      <c r="G170" s="158"/>
      <c r="H170" s="159">
        <f>I169</f>
        <v>0</v>
      </c>
      <c r="I170" s="216"/>
      <c r="J170" s="217"/>
      <c r="K170" s="218"/>
      <c r="L170" s="219"/>
      <c r="M170" s="219"/>
      <c r="N170" s="215"/>
      <c r="O170" s="177"/>
      <c r="P170" s="178"/>
      <c r="Q170" s="178"/>
      <c r="R170" s="178"/>
      <c r="S170" s="179"/>
      <c r="T170" s="148" t="s">
        <v>181</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11">
        <f>IF($BE$3="４週",SUM(W170:AX170),IF($BE$3="暦月",SUM(W170:BA170),""))</f>
        <v>0</v>
      </c>
      <c r="BC170" s="212"/>
      <c r="BD170" s="213">
        <f>IF($BE$3="４週",BB170/4,IF($BE$3="暦月",(BB170/($BE$8/7)),""))</f>
        <v>0</v>
      </c>
      <c r="BE170" s="212"/>
      <c r="BF170" s="208"/>
      <c r="BG170" s="209"/>
      <c r="BH170" s="209"/>
      <c r="BI170" s="209"/>
      <c r="BJ170" s="210"/>
    </row>
    <row r="171" spans="2:62" ht="20.25" customHeight="1" x14ac:dyDescent="0.45">
      <c r="B171" s="162">
        <f>B169+1</f>
        <v>79</v>
      </c>
      <c r="C171" s="206"/>
      <c r="D171" s="199"/>
      <c r="E171" s="130"/>
      <c r="F171" s="131"/>
      <c r="G171" s="130"/>
      <c r="H171" s="131"/>
      <c r="I171" s="193"/>
      <c r="J171" s="194"/>
      <c r="K171" s="197"/>
      <c r="L171" s="198"/>
      <c r="M171" s="198"/>
      <c r="N171" s="199"/>
      <c r="O171" s="177"/>
      <c r="P171" s="178"/>
      <c r="Q171" s="178"/>
      <c r="R171" s="178"/>
      <c r="S171" s="179"/>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189"/>
      <c r="BC171" s="190"/>
      <c r="BD171" s="191"/>
      <c r="BE171" s="192"/>
      <c r="BF171" s="180"/>
      <c r="BG171" s="181"/>
      <c r="BH171" s="181"/>
      <c r="BI171" s="181"/>
      <c r="BJ171" s="182"/>
    </row>
    <row r="172" spans="2:62" ht="20.25" customHeight="1" x14ac:dyDescent="0.45">
      <c r="B172" s="163"/>
      <c r="C172" s="214"/>
      <c r="D172" s="215"/>
      <c r="E172" s="158"/>
      <c r="F172" s="159">
        <f>C171</f>
        <v>0</v>
      </c>
      <c r="G172" s="158"/>
      <c r="H172" s="159">
        <f>I171</f>
        <v>0</v>
      </c>
      <c r="I172" s="216"/>
      <c r="J172" s="217"/>
      <c r="K172" s="218"/>
      <c r="L172" s="219"/>
      <c r="M172" s="219"/>
      <c r="N172" s="215"/>
      <c r="O172" s="177"/>
      <c r="P172" s="178"/>
      <c r="Q172" s="178"/>
      <c r="R172" s="178"/>
      <c r="S172" s="179"/>
      <c r="T172" s="148" t="s">
        <v>181</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11">
        <f>IF($BE$3="４週",SUM(W172:AX172),IF($BE$3="暦月",SUM(W172:BA172),""))</f>
        <v>0</v>
      </c>
      <c r="BC172" s="212"/>
      <c r="BD172" s="213">
        <f>IF($BE$3="４週",BB172/4,IF($BE$3="暦月",(BB172/($BE$8/7)),""))</f>
        <v>0</v>
      </c>
      <c r="BE172" s="212"/>
      <c r="BF172" s="208"/>
      <c r="BG172" s="209"/>
      <c r="BH172" s="209"/>
      <c r="BI172" s="209"/>
      <c r="BJ172" s="210"/>
    </row>
    <row r="173" spans="2:62" ht="20.25" customHeight="1" x14ac:dyDescent="0.45">
      <c r="B173" s="162">
        <f>B171+1</f>
        <v>80</v>
      </c>
      <c r="C173" s="206"/>
      <c r="D173" s="199"/>
      <c r="E173" s="130"/>
      <c r="F173" s="131"/>
      <c r="G173" s="130"/>
      <c r="H173" s="131"/>
      <c r="I173" s="193"/>
      <c r="J173" s="194"/>
      <c r="K173" s="197"/>
      <c r="L173" s="198"/>
      <c r="M173" s="198"/>
      <c r="N173" s="199"/>
      <c r="O173" s="177"/>
      <c r="P173" s="178"/>
      <c r="Q173" s="178"/>
      <c r="R173" s="178"/>
      <c r="S173" s="179"/>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189"/>
      <c r="BC173" s="190"/>
      <c r="BD173" s="191"/>
      <c r="BE173" s="192"/>
      <c r="BF173" s="180"/>
      <c r="BG173" s="181"/>
      <c r="BH173" s="181"/>
      <c r="BI173" s="181"/>
      <c r="BJ173" s="182"/>
    </row>
    <row r="174" spans="2:62" ht="20.25" customHeight="1" x14ac:dyDescent="0.45">
      <c r="B174" s="163"/>
      <c r="C174" s="214"/>
      <c r="D174" s="215"/>
      <c r="E174" s="158"/>
      <c r="F174" s="159">
        <f>C173</f>
        <v>0</v>
      </c>
      <c r="G174" s="158"/>
      <c r="H174" s="159">
        <f>I173</f>
        <v>0</v>
      </c>
      <c r="I174" s="216"/>
      <c r="J174" s="217"/>
      <c r="K174" s="218"/>
      <c r="L174" s="219"/>
      <c r="M174" s="219"/>
      <c r="N174" s="215"/>
      <c r="O174" s="177"/>
      <c r="P174" s="178"/>
      <c r="Q174" s="178"/>
      <c r="R174" s="178"/>
      <c r="S174" s="179"/>
      <c r="T174" s="148" t="s">
        <v>181</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11">
        <f>IF($BE$3="４週",SUM(W174:AX174),IF($BE$3="暦月",SUM(W174:BA174),""))</f>
        <v>0</v>
      </c>
      <c r="BC174" s="212"/>
      <c r="BD174" s="213">
        <f>IF($BE$3="４週",BB174/4,IF($BE$3="暦月",(BB174/($BE$8/7)),""))</f>
        <v>0</v>
      </c>
      <c r="BE174" s="212"/>
      <c r="BF174" s="208"/>
      <c r="BG174" s="209"/>
      <c r="BH174" s="209"/>
      <c r="BI174" s="209"/>
      <c r="BJ174" s="210"/>
    </row>
    <row r="175" spans="2:62" ht="20.25" customHeight="1" x14ac:dyDescent="0.45">
      <c r="B175" s="162">
        <f>B173+1</f>
        <v>81</v>
      </c>
      <c r="C175" s="206"/>
      <c r="D175" s="199"/>
      <c r="E175" s="130"/>
      <c r="F175" s="131"/>
      <c r="G175" s="130"/>
      <c r="H175" s="131"/>
      <c r="I175" s="193"/>
      <c r="J175" s="194"/>
      <c r="K175" s="197"/>
      <c r="L175" s="198"/>
      <c r="M175" s="198"/>
      <c r="N175" s="199"/>
      <c r="O175" s="177"/>
      <c r="P175" s="178"/>
      <c r="Q175" s="178"/>
      <c r="R175" s="178"/>
      <c r="S175" s="179"/>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189"/>
      <c r="BC175" s="190"/>
      <c r="BD175" s="191"/>
      <c r="BE175" s="192"/>
      <c r="BF175" s="180"/>
      <c r="BG175" s="181"/>
      <c r="BH175" s="181"/>
      <c r="BI175" s="181"/>
      <c r="BJ175" s="182"/>
    </row>
    <row r="176" spans="2:62" ht="20.25" customHeight="1" x14ac:dyDescent="0.45">
      <c r="B176" s="163"/>
      <c r="C176" s="214"/>
      <c r="D176" s="215"/>
      <c r="E176" s="158"/>
      <c r="F176" s="159">
        <f>C175</f>
        <v>0</v>
      </c>
      <c r="G176" s="158"/>
      <c r="H176" s="159">
        <f>I175</f>
        <v>0</v>
      </c>
      <c r="I176" s="216"/>
      <c r="J176" s="217"/>
      <c r="K176" s="218"/>
      <c r="L176" s="219"/>
      <c r="M176" s="219"/>
      <c r="N176" s="215"/>
      <c r="O176" s="177"/>
      <c r="P176" s="178"/>
      <c r="Q176" s="178"/>
      <c r="R176" s="178"/>
      <c r="S176" s="179"/>
      <c r="T176" s="148" t="s">
        <v>181</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11">
        <f>IF($BE$3="４週",SUM(W176:AX176),IF($BE$3="暦月",SUM(W176:BA176),""))</f>
        <v>0</v>
      </c>
      <c r="BC176" s="212"/>
      <c r="BD176" s="213">
        <f>IF($BE$3="４週",BB176/4,IF($BE$3="暦月",(BB176/($BE$8/7)),""))</f>
        <v>0</v>
      </c>
      <c r="BE176" s="212"/>
      <c r="BF176" s="208"/>
      <c r="BG176" s="209"/>
      <c r="BH176" s="209"/>
      <c r="BI176" s="209"/>
      <c r="BJ176" s="210"/>
    </row>
    <row r="177" spans="2:62" ht="20.25" customHeight="1" x14ac:dyDescent="0.45">
      <c r="B177" s="162">
        <f>B175+1</f>
        <v>82</v>
      </c>
      <c r="C177" s="206"/>
      <c r="D177" s="199"/>
      <c r="E177" s="130"/>
      <c r="F177" s="131"/>
      <c r="G177" s="130"/>
      <c r="H177" s="131"/>
      <c r="I177" s="193"/>
      <c r="J177" s="194"/>
      <c r="K177" s="197"/>
      <c r="L177" s="198"/>
      <c r="M177" s="198"/>
      <c r="N177" s="199"/>
      <c r="O177" s="177"/>
      <c r="P177" s="178"/>
      <c r="Q177" s="178"/>
      <c r="R177" s="178"/>
      <c r="S177" s="179"/>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189"/>
      <c r="BC177" s="190"/>
      <c r="BD177" s="191"/>
      <c r="BE177" s="192"/>
      <c r="BF177" s="180"/>
      <c r="BG177" s="181"/>
      <c r="BH177" s="181"/>
      <c r="BI177" s="181"/>
      <c r="BJ177" s="182"/>
    </row>
    <row r="178" spans="2:62" ht="20.25" customHeight="1" x14ac:dyDescent="0.45">
      <c r="B178" s="163"/>
      <c r="C178" s="214"/>
      <c r="D178" s="215"/>
      <c r="E178" s="158"/>
      <c r="F178" s="159">
        <f>C177</f>
        <v>0</v>
      </c>
      <c r="G178" s="158"/>
      <c r="H178" s="159">
        <f>I177</f>
        <v>0</v>
      </c>
      <c r="I178" s="216"/>
      <c r="J178" s="217"/>
      <c r="K178" s="218"/>
      <c r="L178" s="219"/>
      <c r="M178" s="219"/>
      <c r="N178" s="215"/>
      <c r="O178" s="177"/>
      <c r="P178" s="178"/>
      <c r="Q178" s="178"/>
      <c r="R178" s="178"/>
      <c r="S178" s="179"/>
      <c r="T178" s="148" t="s">
        <v>181</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11">
        <f>IF($BE$3="４週",SUM(W178:AX178),IF($BE$3="暦月",SUM(W178:BA178),""))</f>
        <v>0</v>
      </c>
      <c r="BC178" s="212"/>
      <c r="BD178" s="213">
        <f>IF($BE$3="４週",BB178/4,IF($BE$3="暦月",(BB178/($BE$8/7)),""))</f>
        <v>0</v>
      </c>
      <c r="BE178" s="212"/>
      <c r="BF178" s="208"/>
      <c r="BG178" s="209"/>
      <c r="BH178" s="209"/>
      <c r="BI178" s="209"/>
      <c r="BJ178" s="210"/>
    </row>
    <row r="179" spans="2:62" ht="20.25" customHeight="1" x14ac:dyDescent="0.45">
      <c r="B179" s="162">
        <f>B177+1</f>
        <v>83</v>
      </c>
      <c r="C179" s="206"/>
      <c r="D179" s="199"/>
      <c r="E179" s="130"/>
      <c r="F179" s="131"/>
      <c r="G179" s="130"/>
      <c r="H179" s="131"/>
      <c r="I179" s="193"/>
      <c r="J179" s="194"/>
      <c r="K179" s="197"/>
      <c r="L179" s="198"/>
      <c r="M179" s="198"/>
      <c r="N179" s="199"/>
      <c r="O179" s="177"/>
      <c r="P179" s="178"/>
      <c r="Q179" s="178"/>
      <c r="R179" s="178"/>
      <c r="S179" s="179"/>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189"/>
      <c r="BC179" s="190"/>
      <c r="BD179" s="191"/>
      <c r="BE179" s="192"/>
      <c r="BF179" s="180"/>
      <c r="BG179" s="181"/>
      <c r="BH179" s="181"/>
      <c r="BI179" s="181"/>
      <c r="BJ179" s="182"/>
    </row>
    <row r="180" spans="2:62" ht="20.25" customHeight="1" x14ac:dyDescent="0.45">
      <c r="B180" s="163"/>
      <c r="C180" s="214"/>
      <c r="D180" s="215"/>
      <c r="E180" s="158"/>
      <c r="F180" s="159">
        <f>C179</f>
        <v>0</v>
      </c>
      <c r="G180" s="158"/>
      <c r="H180" s="159">
        <f>I179</f>
        <v>0</v>
      </c>
      <c r="I180" s="216"/>
      <c r="J180" s="217"/>
      <c r="K180" s="218"/>
      <c r="L180" s="219"/>
      <c r="M180" s="219"/>
      <c r="N180" s="215"/>
      <c r="O180" s="177"/>
      <c r="P180" s="178"/>
      <c r="Q180" s="178"/>
      <c r="R180" s="178"/>
      <c r="S180" s="179"/>
      <c r="T180" s="148" t="s">
        <v>181</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11">
        <f>IF($BE$3="４週",SUM(W180:AX180),IF($BE$3="暦月",SUM(W180:BA180),""))</f>
        <v>0</v>
      </c>
      <c r="BC180" s="212"/>
      <c r="BD180" s="213">
        <f>IF($BE$3="４週",BB180/4,IF($BE$3="暦月",(BB180/($BE$8/7)),""))</f>
        <v>0</v>
      </c>
      <c r="BE180" s="212"/>
      <c r="BF180" s="208"/>
      <c r="BG180" s="209"/>
      <c r="BH180" s="209"/>
      <c r="BI180" s="209"/>
      <c r="BJ180" s="210"/>
    </row>
    <row r="181" spans="2:62" ht="20.25" customHeight="1" x14ac:dyDescent="0.45">
      <c r="B181" s="162">
        <f>B179+1</f>
        <v>84</v>
      </c>
      <c r="C181" s="206"/>
      <c r="D181" s="199"/>
      <c r="E181" s="130"/>
      <c r="F181" s="131"/>
      <c r="G181" s="130"/>
      <c r="H181" s="131"/>
      <c r="I181" s="193"/>
      <c r="J181" s="194"/>
      <c r="K181" s="197"/>
      <c r="L181" s="198"/>
      <c r="M181" s="198"/>
      <c r="N181" s="199"/>
      <c r="O181" s="177"/>
      <c r="P181" s="178"/>
      <c r="Q181" s="178"/>
      <c r="R181" s="178"/>
      <c r="S181" s="179"/>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189"/>
      <c r="BC181" s="190"/>
      <c r="BD181" s="191"/>
      <c r="BE181" s="192"/>
      <c r="BF181" s="180"/>
      <c r="BG181" s="181"/>
      <c r="BH181" s="181"/>
      <c r="BI181" s="181"/>
      <c r="BJ181" s="182"/>
    </row>
    <row r="182" spans="2:62" ht="20.25" customHeight="1" x14ac:dyDescent="0.45">
      <c r="B182" s="163"/>
      <c r="C182" s="214"/>
      <c r="D182" s="215"/>
      <c r="E182" s="158"/>
      <c r="F182" s="159">
        <f>C181</f>
        <v>0</v>
      </c>
      <c r="G182" s="158"/>
      <c r="H182" s="159">
        <f>I181</f>
        <v>0</v>
      </c>
      <c r="I182" s="216"/>
      <c r="J182" s="217"/>
      <c r="K182" s="218"/>
      <c r="L182" s="219"/>
      <c r="M182" s="219"/>
      <c r="N182" s="215"/>
      <c r="O182" s="177"/>
      <c r="P182" s="178"/>
      <c r="Q182" s="178"/>
      <c r="R182" s="178"/>
      <c r="S182" s="179"/>
      <c r="T182" s="148" t="s">
        <v>181</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11">
        <f>IF($BE$3="４週",SUM(W182:AX182),IF($BE$3="暦月",SUM(W182:BA182),""))</f>
        <v>0</v>
      </c>
      <c r="BC182" s="212"/>
      <c r="BD182" s="213">
        <f>IF($BE$3="４週",BB182/4,IF($BE$3="暦月",(BB182/($BE$8/7)),""))</f>
        <v>0</v>
      </c>
      <c r="BE182" s="212"/>
      <c r="BF182" s="208"/>
      <c r="BG182" s="209"/>
      <c r="BH182" s="209"/>
      <c r="BI182" s="209"/>
      <c r="BJ182" s="210"/>
    </row>
    <row r="183" spans="2:62" ht="20.25" customHeight="1" x14ac:dyDescent="0.45">
      <c r="B183" s="162">
        <f>B181+1</f>
        <v>85</v>
      </c>
      <c r="C183" s="206"/>
      <c r="D183" s="199"/>
      <c r="E183" s="130"/>
      <c r="F183" s="131"/>
      <c r="G183" s="130"/>
      <c r="H183" s="131"/>
      <c r="I183" s="193"/>
      <c r="J183" s="194"/>
      <c r="K183" s="197"/>
      <c r="L183" s="198"/>
      <c r="M183" s="198"/>
      <c r="N183" s="199"/>
      <c r="O183" s="177"/>
      <c r="P183" s="178"/>
      <c r="Q183" s="178"/>
      <c r="R183" s="178"/>
      <c r="S183" s="179"/>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189"/>
      <c r="BC183" s="190"/>
      <c r="BD183" s="191"/>
      <c r="BE183" s="192"/>
      <c r="BF183" s="180"/>
      <c r="BG183" s="181"/>
      <c r="BH183" s="181"/>
      <c r="BI183" s="181"/>
      <c r="BJ183" s="182"/>
    </row>
    <row r="184" spans="2:62" ht="20.25" customHeight="1" x14ac:dyDescent="0.45">
      <c r="B184" s="163"/>
      <c r="C184" s="214"/>
      <c r="D184" s="215"/>
      <c r="E184" s="158"/>
      <c r="F184" s="159">
        <f>C183</f>
        <v>0</v>
      </c>
      <c r="G184" s="158"/>
      <c r="H184" s="159">
        <f>I183</f>
        <v>0</v>
      </c>
      <c r="I184" s="216"/>
      <c r="J184" s="217"/>
      <c r="K184" s="218"/>
      <c r="L184" s="219"/>
      <c r="M184" s="219"/>
      <c r="N184" s="215"/>
      <c r="O184" s="177"/>
      <c r="P184" s="178"/>
      <c r="Q184" s="178"/>
      <c r="R184" s="178"/>
      <c r="S184" s="179"/>
      <c r="T184" s="148" t="s">
        <v>181</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11">
        <f>IF($BE$3="４週",SUM(W184:AX184),IF($BE$3="暦月",SUM(W184:BA184),""))</f>
        <v>0</v>
      </c>
      <c r="BC184" s="212"/>
      <c r="BD184" s="213">
        <f>IF($BE$3="４週",BB184/4,IF($BE$3="暦月",(BB184/($BE$8/7)),""))</f>
        <v>0</v>
      </c>
      <c r="BE184" s="212"/>
      <c r="BF184" s="208"/>
      <c r="BG184" s="209"/>
      <c r="BH184" s="209"/>
      <c r="BI184" s="209"/>
      <c r="BJ184" s="210"/>
    </row>
    <row r="185" spans="2:62" ht="20.25" customHeight="1" x14ac:dyDescent="0.45">
      <c r="B185" s="162">
        <f>B183+1</f>
        <v>86</v>
      </c>
      <c r="C185" s="206"/>
      <c r="D185" s="199"/>
      <c r="E185" s="130"/>
      <c r="F185" s="131"/>
      <c r="G185" s="130"/>
      <c r="H185" s="131"/>
      <c r="I185" s="193"/>
      <c r="J185" s="194"/>
      <c r="K185" s="197"/>
      <c r="L185" s="198"/>
      <c r="M185" s="198"/>
      <c r="N185" s="199"/>
      <c r="O185" s="177"/>
      <c r="P185" s="178"/>
      <c r="Q185" s="178"/>
      <c r="R185" s="178"/>
      <c r="S185" s="179"/>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189"/>
      <c r="BC185" s="190"/>
      <c r="BD185" s="191"/>
      <c r="BE185" s="192"/>
      <c r="BF185" s="180"/>
      <c r="BG185" s="181"/>
      <c r="BH185" s="181"/>
      <c r="BI185" s="181"/>
      <c r="BJ185" s="182"/>
    </row>
    <row r="186" spans="2:62" ht="20.25" customHeight="1" x14ac:dyDescent="0.45">
      <c r="B186" s="163"/>
      <c r="C186" s="214"/>
      <c r="D186" s="215"/>
      <c r="E186" s="158"/>
      <c r="F186" s="159">
        <f>C185</f>
        <v>0</v>
      </c>
      <c r="G186" s="158"/>
      <c r="H186" s="159">
        <f>I185</f>
        <v>0</v>
      </c>
      <c r="I186" s="216"/>
      <c r="J186" s="217"/>
      <c r="K186" s="218"/>
      <c r="L186" s="219"/>
      <c r="M186" s="219"/>
      <c r="N186" s="215"/>
      <c r="O186" s="177"/>
      <c r="P186" s="178"/>
      <c r="Q186" s="178"/>
      <c r="R186" s="178"/>
      <c r="S186" s="179"/>
      <c r="T186" s="148" t="s">
        <v>181</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11">
        <f>IF($BE$3="４週",SUM(W186:AX186),IF($BE$3="暦月",SUM(W186:BA186),""))</f>
        <v>0</v>
      </c>
      <c r="BC186" s="212"/>
      <c r="BD186" s="213">
        <f>IF($BE$3="４週",BB186/4,IF($BE$3="暦月",(BB186/($BE$8/7)),""))</f>
        <v>0</v>
      </c>
      <c r="BE186" s="212"/>
      <c r="BF186" s="208"/>
      <c r="BG186" s="209"/>
      <c r="BH186" s="209"/>
      <c r="BI186" s="209"/>
      <c r="BJ186" s="210"/>
    </row>
    <row r="187" spans="2:62" ht="20.25" customHeight="1" x14ac:dyDescent="0.45">
      <c r="B187" s="162">
        <f>B185+1</f>
        <v>87</v>
      </c>
      <c r="C187" s="206"/>
      <c r="D187" s="199"/>
      <c r="E187" s="130"/>
      <c r="F187" s="131"/>
      <c r="G187" s="130"/>
      <c r="H187" s="131"/>
      <c r="I187" s="193"/>
      <c r="J187" s="194"/>
      <c r="K187" s="197"/>
      <c r="L187" s="198"/>
      <c r="M187" s="198"/>
      <c r="N187" s="199"/>
      <c r="O187" s="177"/>
      <c r="P187" s="178"/>
      <c r="Q187" s="178"/>
      <c r="R187" s="178"/>
      <c r="S187" s="179"/>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189"/>
      <c r="BC187" s="190"/>
      <c r="BD187" s="191"/>
      <c r="BE187" s="192"/>
      <c r="BF187" s="180"/>
      <c r="BG187" s="181"/>
      <c r="BH187" s="181"/>
      <c r="BI187" s="181"/>
      <c r="BJ187" s="182"/>
    </row>
    <row r="188" spans="2:62" ht="20.25" customHeight="1" x14ac:dyDescent="0.45">
      <c r="B188" s="163"/>
      <c r="C188" s="214"/>
      <c r="D188" s="215"/>
      <c r="E188" s="158"/>
      <c r="F188" s="159">
        <f>C187</f>
        <v>0</v>
      </c>
      <c r="G188" s="158"/>
      <c r="H188" s="159">
        <f>I187</f>
        <v>0</v>
      </c>
      <c r="I188" s="216"/>
      <c r="J188" s="217"/>
      <c r="K188" s="218"/>
      <c r="L188" s="219"/>
      <c r="M188" s="219"/>
      <c r="N188" s="215"/>
      <c r="O188" s="177"/>
      <c r="P188" s="178"/>
      <c r="Q188" s="178"/>
      <c r="R188" s="178"/>
      <c r="S188" s="179"/>
      <c r="T188" s="148" t="s">
        <v>181</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11">
        <f>IF($BE$3="４週",SUM(W188:AX188),IF($BE$3="暦月",SUM(W188:BA188),""))</f>
        <v>0</v>
      </c>
      <c r="BC188" s="212"/>
      <c r="BD188" s="213">
        <f>IF($BE$3="４週",BB188/4,IF($BE$3="暦月",(BB188/($BE$8/7)),""))</f>
        <v>0</v>
      </c>
      <c r="BE188" s="212"/>
      <c r="BF188" s="208"/>
      <c r="BG188" s="209"/>
      <c r="BH188" s="209"/>
      <c r="BI188" s="209"/>
      <c r="BJ188" s="210"/>
    </row>
    <row r="189" spans="2:62" ht="20.25" customHeight="1" x14ac:dyDescent="0.45">
      <c r="B189" s="162">
        <f>B187+1</f>
        <v>88</v>
      </c>
      <c r="C189" s="206"/>
      <c r="D189" s="199"/>
      <c r="E189" s="130"/>
      <c r="F189" s="131"/>
      <c r="G189" s="130"/>
      <c r="H189" s="131"/>
      <c r="I189" s="193"/>
      <c r="J189" s="194"/>
      <c r="K189" s="197"/>
      <c r="L189" s="198"/>
      <c r="M189" s="198"/>
      <c r="N189" s="199"/>
      <c r="O189" s="177"/>
      <c r="P189" s="178"/>
      <c r="Q189" s="178"/>
      <c r="R189" s="178"/>
      <c r="S189" s="179"/>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189"/>
      <c r="BC189" s="190"/>
      <c r="BD189" s="191"/>
      <c r="BE189" s="192"/>
      <c r="BF189" s="180"/>
      <c r="BG189" s="181"/>
      <c r="BH189" s="181"/>
      <c r="BI189" s="181"/>
      <c r="BJ189" s="182"/>
    </row>
    <row r="190" spans="2:62" ht="20.25" customHeight="1" x14ac:dyDescent="0.45">
      <c r="B190" s="163"/>
      <c r="C190" s="214"/>
      <c r="D190" s="215"/>
      <c r="E190" s="158"/>
      <c r="F190" s="159">
        <f>C189</f>
        <v>0</v>
      </c>
      <c r="G190" s="158"/>
      <c r="H190" s="159">
        <f>I189</f>
        <v>0</v>
      </c>
      <c r="I190" s="216"/>
      <c r="J190" s="217"/>
      <c r="K190" s="218"/>
      <c r="L190" s="219"/>
      <c r="M190" s="219"/>
      <c r="N190" s="215"/>
      <c r="O190" s="177"/>
      <c r="P190" s="178"/>
      <c r="Q190" s="178"/>
      <c r="R190" s="178"/>
      <c r="S190" s="179"/>
      <c r="T190" s="148" t="s">
        <v>181</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11">
        <f>IF($BE$3="４週",SUM(W190:AX190),IF($BE$3="暦月",SUM(W190:BA190),""))</f>
        <v>0</v>
      </c>
      <c r="BC190" s="212"/>
      <c r="BD190" s="213">
        <f>IF($BE$3="４週",BB190/4,IF($BE$3="暦月",(BB190/($BE$8/7)),""))</f>
        <v>0</v>
      </c>
      <c r="BE190" s="212"/>
      <c r="BF190" s="208"/>
      <c r="BG190" s="209"/>
      <c r="BH190" s="209"/>
      <c r="BI190" s="209"/>
      <c r="BJ190" s="210"/>
    </row>
    <row r="191" spans="2:62" ht="20.25" customHeight="1" x14ac:dyDescent="0.45">
      <c r="B191" s="162">
        <f>B189+1</f>
        <v>89</v>
      </c>
      <c r="C191" s="206"/>
      <c r="D191" s="199"/>
      <c r="E191" s="130"/>
      <c r="F191" s="131"/>
      <c r="G191" s="130"/>
      <c r="H191" s="131"/>
      <c r="I191" s="193"/>
      <c r="J191" s="194"/>
      <c r="K191" s="197"/>
      <c r="L191" s="198"/>
      <c r="M191" s="198"/>
      <c r="N191" s="199"/>
      <c r="O191" s="177"/>
      <c r="P191" s="178"/>
      <c r="Q191" s="178"/>
      <c r="R191" s="178"/>
      <c r="S191" s="179"/>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189"/>
      <c r="BC191" s="190"/>
      <c r="BD191" s="191"/>
      <c r="BE191" s="192"/>
      <c r="BF191" s="180"/>
      <c r="BG191" s="181"/>
      <c r="BH191" s="181"/>
      <c r="BI191" s="181"/>
      <c r="BJ191" s="182"/>
    </row>
    <row r="192" spans="2:62" ht="20.25" customHeight="1" x14ac:dyDescent="0.45">
      <c r="B192" s="163"/>
      <c r="C192" s="214"/>
      <c r="D192" s="215"/>
      <c r="E192" s="158"/>
      <c r="F192" s="159">
        <f>C191</f>
        <v>0</v>
      </c>
      <c r="G192" s="158"/>
      <c r="H192" s="159">
        <f>I191</f>
        <v>0</v>
      </c>
      <c r="I192" s="216"/>
      <c r="J192" s="217"/>
      <c r="K192" s="218"/>
      <c r="L192" s="219"/>
      <c r="M192" s="219"/>
      <c r="N192" s="215"/>
      <c r="O192" s="177"/>
      <c r="P192" s="178"/>
      <c r="Q192" s="178"/>
      <c r="R192" s="178"/>
      <c r="S192" s="179"/>
      <c r="T192" s="148" t="s">
        <v>181</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11">
        <f>IF($BE$3="４週",SUM(W192:AX192),IF($BE$3="暦月",SUM(W192:BA192),""))</f>
        <v>0</v>
      </c>
      <c r="BC192" s="212"/>
      <c r="BD192" s="213">
        <f>IF($BE$3="４週",BB192/4,IF($BE$3="暦月",(BB192/($BE$8/7)),""))</f>
        <v>0</v>
      </c>
      <c r="BE192" s="212"/>
      <c r="BF192" s="208"/>
      <c r="BG192" s="209"/>
      <c r="BH192" s="209"/>
      <c r="BI192" s="209"/>
      <c r="BJ192" s="210"/>
    </row>
    <row r="193" spans="2:62" ht="20.25" customHeight="1" x14ac:dyDescent="0.45">
      <c r="B193" s="162">
        <f>B191+1</f>
        <v>90</v>
      </c>
      <c r="C193" s="206"/>
      <c r="D193" s="199"/>
      <c r="E193" s="130"/>
      <c r="F193" s="131"/>
      <c r="G193" s="130"/>
      <c r="H193" s="131"/>
      <c r="I193" s="193"/>
      <c r="J193" s="194"/>
      <c r="K193" s="197"/>
      <c r="L193" s="198"/>
      <c r="M193" s="198"/>
      <c r="N193" s="199"/>
      <c r="O193" s="177"/>
      <c r="P193" s="178"/>
      <c r="Q193" s="178"/>
      <c r="R193" s="178"/>
      <c r="S193" s="179"/>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189"/>
      <c r="BC193" s="190"/>
      <c r="BD193" s="191"/>
      <c r="BE193" s="192"/>
      <c r="BF193" s="180"/>
      <c r="BG193" s="181"/>
      <c r="BH193" s="181"/>
      <c r="BI193" s="181"/>
      <c r="BJ193" s="182"/>
    </row>
    <row r="194" spans="2:62" ht="20.25" customHeight="1" x14ac:dyDescent="0.45">
      <c r="B194" s="163"/>
      <c r="C194" s="214"/>
      <c r="D194" s="215"/>
      <c r="E194" s="158"/>
      <c r="F194" s="159">
        <f>C193</f>
        <v>0</v>
      </c>
      <c r="G194" s="158"/>
      <c r="H194" s="159">
        <f>I193</f>
        <v>0</v>
      </c>
      <c r="I194" s="216"/>
      <c r="J194" s="217"/>
      <c r="K194" s="218"/>
      <c r="L194" s="219"/>
      <c r="M194" s="219"/>
      <c r="N194" s="215"/>
      <c r="O194" s="177"/>
      <c r="P194" s="178"/>
      <c r="Q194" s="178"/>
      <c r="R194" s="178"/>
      <c r="S194" s="179"/>
      <c r="T194" s="148" t="s">
        <v>181</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11">
        <f>IF($BE$3="４週",SUM(W194:AX194),IF($BE$3="暦月",SUM(W194:BA194),""))</f>
        <v>0</v>
      </c>
      <c r="BC194" s="212"/>
      <c r="BD194" s="213">
        <f>IF($BE$3="４週",BB194/4,IF($BE$3="暦月",(BB194/($BE$8/7)),""))</f>
        <v>0</v>
      </c>
      <c r="BE194" s="212"/>
      <c r="BF194" s="208"/>
      <c r="BG194" s="209"/>
      <c r="BH194" s="209"/>
      <c r="BI194" s="209"/>
      <c r="BJ194" s="210"/>
    </row>
    <row r="195" spans="2:62" ht="20.25" customHeight="1" x14ac:dyDescent="0.45">
      <c r="B195" s="162">
        <f>B193+1</f>
        <v>91</v>
      </c>
      <c r="C195" s="206"/>
      <c r="D195" s="199"/>
      <c r="E195" s="130"/>
      <c r="F195" s="131"/>
      <c r="G195" s="130"/>
      <c r="H195" s="131"/>
      <c r="I195" s="193"/>
      <c r="J195" s="194"/>
      <c r="K195" s="197"/>
      <c r="L195" s="198"/>
      <c r="M195" s="198"/>
      <c r="N195" s="199"/>
      <c r="O195" s="177"/>
      <c r="P195" s="178"/>
      <c r="Q195" s="178"/>
      <c r="R195" s="178"/>
      <c r="S195" s="179"/>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189"/>
      <c r="BC195" s="190"/>
      <c r="BD195" s="191"/>
      <c r="BE195" s="192"/>
      <c r="BF195" s="180"/>
      <c r="BG195" s="181"/>
      <c r="BH195" s="181"/>
      <c r="BI195" s="181"/>
      <c r="BJ195" s="182"/>
    </row>
    <row r="196" spans="2:62" ht="20.25" customHeight="1" x14ac:dyDescent="0.45">
      <c r="B196" s="163"/>
      <c r="C196" s="214"/>
      <c r="D196" s="215"/>
      <c r="E196" s="158"/>
      <c r="F196" s="159">
        <f>C195</f>
        <v>0</v>
      </c>
      <c r="G196" s="158"/>
      <c r="H196" s="159">
        <f>I195</f>
        <v>0</v>
      </c>
      <c r="I196" s="216"/>
      <c r="J196" s="217"/>
      <c r="K196" s="218"/>
      <c r="L196" s="219"/>
      <c r="M196" s="219"/>
      <c r="N196" s="215"/>
      <c r="O196" s="177"/>
      <c r="P196" s="178"/>
      <c r="Q196" s="178"/>
      <c r="R196" s="178"/>
      <c r="S196" s="179"/>
      <c r="T196" s="148" t="s">
        <v>181</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11">
        <f>IF($BE$3="４週",SUM(W196:AX196),IF($BE$3="暦月",SUM(W196:BA196),""))</f>
        <v>0</v>
      </c>
      <c r="BC196" s="212"/>
      <c r="BD196" s="213">
        <f>IF($BE$3="４週",BB196/4,IF($BE$3="暦月",(BB196/($BE$8/7)),""))</f>
        <v>0</v>
      </c>
      <c r="BE196" s="212"/>
      <c r="BF196" s="208"/>
      <c r="BG196" s="209"/>
      <c r="BH196" s="209"/>
      <c r="BI196" s="209"/>
      <c r="BJ196" s="210"/>
    </row>
    <row r="197" spans="2:62" ht="20.25" customHeight="1" x14ac:dyDescent="0.45">
      <c r="B197" s="162">
        <f>B195+1</f>
        <v>92</v>
      </c>
      <c r="C197" s="206"/>
      <c r="D197" s="199"/>
      <c r="E197" s="130"/>
      <c r="F197" s="131"/>
      <c r="G197" s="130"/>
      <c r="H197" s="131"/>
      <c r="I197" s="193"/>
      <c r="J197" s="194"/>
      <c r="K197" s="197"/>
      <c r="L197" s="198"/>
      <c r="M197" s="198"/>
      <c r="N197" s="199"/>
      <c r="O197" s="177"/>
      <c r="P197" s="178"/>
      <c r="Q197" s="178"/>
      <c r="R197" s="178"/>
      <c r="S197" s="179"/>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189"/>
      <c r="BC197" s="190"/>
      <c r="BD197" s="191"/>
      <c r="BE197" s="192"/>
      <c r="BF197" s="180"/>
      <c r="BG197" s="181"/>
      <c r="BH197" s="181"/>
      <c r="BI197" s="181"/>
      <c r="BJ197" s="182"/>
    </row>
    <row r="198" spans="2:62" ht="20.25" customHeight="1" x14ac:dyDescent="0.45">
      <c r="B198" s="163"/>
      <c r="C198" s="214"/>
      <c r="D198" s="215"/>
      <c r="E198" s="158"/>
      <c r="F198" s="159">
        <f>C197</f>
        <v>0</v>
      </c>
      <c r="G198" s="158"/>
      <c r="H198" s="159">
        <f>I197</f>
        <v>0</v>
      </c>
      <c r="I198" s="216"/>
      <c r="J198" s="217"/>
      <c r="K198" s="218"/>
      <c r="L198" s="219"/>
      <c r="M198" s="219"/>
      <c r="N198" s="215"/>
      <c r="O198" s="177"/>
      <c r="P198" s="178"/>
      <c r="Q198" s="178"/>
      <c r="R198" s="178"/>
      <c r="S198" s="179"/>
      <c r="T198" s="148" t="s">
        <v>181</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11">
        <f>IF($BE$3="４週",SUM(W198:AX198),IF($BE$3="暦月",SUM(W198:BA198),""))</f>
        <v>0</v>
      </c>
      <c r="BC198" s="212"/>
      <c r="BD198" s="213">
        <f>IF($BE$3="４週",BB198/4,IF($BE$3="暦月",(BB198/($BE$8/7)),""))</f>
        <v>0</v>
      </c>
      <c r="BE198" s="212"/>
      <c r="BF198" s="208"/>
      <c r="BG198" s="209"/>
      <c r="BH198" s="209"/>
      <c r="BI198" s="209"/>
      <c r="BJ198" s="210"/>
    </row>
    <row r="199" spans="2:62" ht="20.25" customHeight="1" x14ac:dyDescent="0.45">
      <c r="B199" s="162">
        <f>B197+1</f>
        <v>93</v>
      </c>
      <c r="C199" s="206"/>
      <c r="D199" s="199"/>
      <c r="E199" s="130"/>
      <c r="F199" s="131"/>
      <c r="G199" s="130"/>
      <c r="H199" s="131"/>
      <c r="I199" s="193"/>
      <c r="J199" s="194"/>
      <c r="K199" s="197"/>
      <c r="L199" s="198"/>
      <c r="M199" s="198"/>
      <c r="N199" s="199"/>
      <c r="O199" s="177"/>
      <c r="P199" s="178"/>
      <c r="Q199" s="178"/>
      <c r="R199" s="178"/>
      <c r="S199" s="179"/>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189"/>
      <c r="BC199" s="190"/>
      <c r="BD199" s="191"/>
      <c r="BE199" s="192"/>
      <c r="BF199" s="180"/>
      <c r="BG199" s="181"/>
      <c r="BH199" s="181"/>
      <c r="BI199" s="181"/>
      <c r="BJ199" s="182"/>
    </row>
    <row r="200" spans="2:62" ht="20.25" customHeight="1" x14ac:dyDescent="0.45">
      <c r="B200" s="163"/>
      <c r="C200" s="214"/>
      <c r="D200" s="215"/>
      <c r="E200" s="158"/>
      <c r="F200" s="159">
        <f>C199</f>
        <v>0</v>
      </c>
      <c r="G200" s="158"/>
      <c r="H200" s="159">
        <f>I199</f>
        <v>0</v>
      </c>
      <c r="I200" s="216"/>
      <c r="J200" s="217"/>
      <c r="K200" s="218"/>
      <c r="L200" s="219"/>
      <c r="M200" s="219"/>
      <c r="N200" s="215"/>
      <c r="O200" s="177"/>
      <c r="P200" s="178"/>
      <c r="Q200" s="178"/>
      <c r="R200" s="178"/>
      <c r="S200" s="179"/>
      <c r="T200" s="148" t="s">
        <v>181</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11">
        <f>IF($BE$3="４週",SUM(W200:AX200),IF($BE$3="暦月",SUM(W200:BA200),""))</f>
        <v>0</v>
      </c>
      <c r="BC200" s="212"/>
      <c r="BD200" s="213">
        <f>IF($BE$3="４週",BB200/4,IF($BE$3="暦月",(BB200/($BE$8/7)),""))</f>
        <v>0</v>
      </c>
      <c r="BE200" s="212"/>
      <c r="BF200" s="208"/>
      <c r="BG200" s="209"/>
      <c r="BH200" s="209"/>
      <c r="BI200" s="209"/>
      <c r="BJ200" s="210"/>
    </row>
    <row r="201" spans="2:62" ht="20.25" customHeight="1" x14ac:dyDescent="0.45">
      <c r="B201" s="162">
        <f>B199+1</f>
        <v>94</v>
      </c>
      <c r="C201" s="206"/>
      <c r="D201" s="199"/>
      <c r="E201" s="130"/>
      <c r="F201" s="131"/>
      <c r="G201" s="130"/>
      <c r="H201" s="131"/>
      <c r="I201" s="193"/>
      <c r="J201" s="194"/>
      <c r="K201" s="197"/>
      <c r="L201" s="198"/>
      <c r="M201" s="198"/>
      <c r="N201" s="199"/>
      <c r="O201" s="177"/>
      <c r="P201" s="178"/>
      <c r="Q201" s="178"/>
      <c r="R201" s="178"/>
      <c r="S201" s="179"/>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189"/>
      <c r="BC201" s="190"/>
      <c r="BD201" s="191"/>
      <c r="BE201" s="192"/>
      <c r="BF201" s="180"/>
      <c r="BG201" s="181"/>
      <c r="BH201" s="181"/>
      <c r="BI201" s="181"/>
      <c r="BJ201" s="182"/>
    </row>
    <row r="202" spans="2:62" ht="20.25" customHeight="1" x14ac:dyDescent="0.45">
      <c r="B202" s="163"/>
      <c r="C202" s="214"/>
      <c r="D202" s="215"/>
      <c r="E202" s="158"/>
      <c r="F202" s="159">
        <f>C201</f>
        <v>0</v>
      </c>
      <c r="G202" s="158"/>
      <c r="H202" s="159">
        <f>I201</f>
        <v>0</v>
      </c>
      <c r="I202" s="216"/>
      <c r="J202" s="217"/>
      <c r="K202" s="218"/>
      <c r="L202" s="219"/>
      <c r="M202" s="219"/>
      <c r="N202" s="215"/>
      <c r="O202" s="177"/>
      <c r="P202" s="178"/>
      <c r="Q202" s="178"/>
      <c r="R202" s="178"/>
      <c r="S202" s="179"/>
      <c r="T202" s="148" t="s">
        <v>181</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11">
        <f>IF($BE$3="４週",SUM(W202:AX202),IF($BE$3="暦月",SUM(W202:BA202),""))</f>
        <v>0</v>
      </c>
      <c r="BC202" s="212"/>
      <c r="BD202" s="213">
        <f>IF($BE$3="４週",BB202/4,IF($BE$3="暦月",(BB202/($BE$8/7)),""))</f>
        <v>0</v>
      </c>
      <c r="BE202" s="212"/>
      <c r="BF202" s="208"/>
      <c r="BG202" s="209"/>
      <c r="BH202" s="209"/>
      <c r="BI202" s="209"/>
      <c r="BJ202" s="210"/>
    </row>
    <row r="203" spans="2:62" ht="20.25" customHeight="1" x14ac:dyDescent="0.45">
      <c r="B203" s="162">
        <f>B201+1</f>
        <v>95</v>
      </c>
      <c r="C203" s="206"/>
      <c r="D203" s="199"/>
      <c r="E203" s="130"/>
      <c r="F203" s="131"/>
      <c r="G203" s="130"/>
      <c r="H203" s="131"/>
      <c r="I203" s="193"/>
      <c r="J203" s="194"/>
      <c r="K203" s="197"/>
      <c r="L203" s="198"/>
      <c r="M203" s="198"/>
      <c r="N203" s="199"/>
      <c r="O203" s="177"/>
      <c r="P203" s="178"/>
      <c r="Q203" s="178"/>
      <c r="R203" s="178"/>
      <c r="S203" s="179"/>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189"/>
      <c r="BC203" s="190"/>
      <c r="BD203" s="191"/>
      <c r="BE203" s="192"/>
      <c r="BF203" s="180"/>
      <c r="BG203" s="181"/>
      <c r="BH203" s="181"/>
      <c r="BI203" s="181"/>
      <c r="BJ203" s="182"/>
    </row>
    <row r="204" spans="2:62" ht="20.25" customHeight="1" x14ac:dyDescent="0.45">
      <c r="B204" s="163"/>
      <c r="C204" s="214"/>
      <c r="D204" s="215"/>
      <c r="E204" s="158"/>
      <c r="F204" s="159">
        <f>C203</f>
        <v>0</v>
      </c>
      <c r="G204" s="158"/>
      <c r="H204" s="159">
        <f>I203</f>
        <v>0</v>
      </c>
      <c r="I204" s="216"/>
      <c r="J204" s="217"/>
      <c r="K204" s="218"/>
      <c r="L204" s="219"/>
      <c r="M204" s="219"/>
      <c r="N204" s="215"/>
      <c r="O204" s="177"/>
      <c r="P204" s="178"/>
      <c r="Q204" s="178"/>
      <c r="R204" s="178"/>
      <c r="S204" s="179"/>
      <c r="T204" s="148" t="s">
        <v>181</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11">
        <f>IF($BE$3="４週",SUM(W204:AX204),IF($BE$3="暦月",SUM(W204:BA204),""))</f>
        <v>0</v>
      </c>
      <c r="BC204" s="212"/>
      <c r="BD204" s="213">
        <f>IF($BE$3="４週",BB204/4,IF($BE$3="暦月",(BB204/($BE$8/7)),""))</f>
        <v>0</v>
      </c>
      <c r="BE204" s="212"/>
      <c r="BF204" s="208"/>
      <c r="BG204" s="209"/>
      <c r="BH204" s="209"/>
      <c r="BI204" s="209"/>
      <c r="BJ204" s="210"/>
    </row>
    <row r="205" spans="2:62" ht="20.25" customHeight="1" x14ac:dyDescent="0.45">
      <c r="B205" s="162">
        <f>B203+1</f>
        <v>96</v>
      </c>
      <c r="C205" s="206"/>
      <c r="D205" s="199"/>
      <c r="E205" s="130"/>
      <c r="F205" s="131"/>
      <c r="G205" s="130"/>
      <c r="H205" s="131"/>
      <c r="I205" s="193"/>
      <c r="J205" s="194"/>
      <c r="K205" s="197"/>
      <c r="L205" s="198"/>
      <c r="M205" s="198"/>
      <c r="N205" s="199"/>
      <c r="O205" s="177"/>
      <c r="P205" s="178"/>
      <c r="Q205" s="178"/>
      <c r="R205" s="178"/>
      <c r="S205" s="179"/>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189"/>
      <c r="BC205" s="190"/>
      <c r="BD205" s="191"/>
      <c r="BE205" s="192"/>
      <c r="BF205" s="180"/>
      <c r="BG205" s="181"/>
      <c r="BH205" s="181"/>
      <c r="BI205" s="181"/>
      <c r="BJ205" s="182"/>
    </row>
    <row r="206" spans="2:62" ht="20.25" customHeight="1" x14ac:dyDescent="0.45">
      <c r="B206" s="163"/>
      <c r="C206" s="214"/>
      <c r="D206" s="215"/>
      <c r="E206" s="158"/>
      <c r="F206" s="159">
        <f>C205</f>
        <v>0</v>
      </c>
      <c r="G206" s="158"/>
      <c r="H206" s="159">
        <f>I205</f>
        <v>0</v>
      </c>
      <c r="I206" s="216"/>
      <c r="J206" s="217"/>
      <c r="K206" s="218"/>
      <c r="L206" s="219"/>
      <c r="M206" s="219"/>
      <c r="N206" s="215"/>
      <c r="O206" s="177"/>
      <c r="P206" s="178"/>
      <c r="Q206" s="178"/>
      <c r="R206" s="178"/>
      <c r="S206" s="179"/>
      <c r="T206" s="148" t="s">
        <v>181</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11">
        <f>IF($BE$3="４週",SUM(W206:AX206),IF($BE$3="暦月",SUM(W206:BA206),""))</f>
        <v>0</v>
      </c>
      <c r="BC206" s="212"/>
      <c r="BD206" s="213">
        <f>IF($BE$3="４週",BB206/4,IF($BE$3="暦月",(BB206/($BE$8/7)),""))</f>
        <v>0</v>
      </c>
      <c r="BE206" s="212"/>
      <c r="BF206" s="208"/>
      <c r="BG206" s="209"/>
      <c r="BH206" s="209"/>
      <c r="BI206" s="209"/>
      <c r="BJ206" s="210"/>
    </row>
    <row r="207" spans="2:62" ht="20.25" customHeight="1" x14ac:dyDescent="0.45">
      <c r="B207" s="162">
        <f>B205+1</f>
        <v>97</v>
      </c>
      <c r="C207" s="206"/>
      <c r="D207" s="199"/>
      <c r="E207" s="130"/>
      <c r="F207" s="131"/>
      <c r="G207" s="130"/>
      <c r="H207" s="131"/>
      <c r="I207" s="193"/>
      <c r="J207" s="194"/>
      <c r="K207" s="197"/>
      <c r="L207" s="198"/>
      <c r="M207" s="198"/>
      <c r="N207" s="199"/>
      <c r="O207" s="177"/>
      <c r="P207" s="178"/>
      <c r="Q207" s="178"/>
      <c r="R207" s="178"/>
      <c r="S207" s="179"/>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189"/>
      <c r="BC207" s="190"/>
      <c r="BD207" s="191"/>
      <c r="BE207" s="192"/>
      <c r="BF207" s="180"/>
      <c r="BG207" s="181"/>
      <c r="BH207" s="181"/>
      <c r="BI207" s="181"/>
      <c r="BJ207" s="182"/>
    </row>
    <row r="208" spans="2:62" ht="20.25" customHeight="1" x14ac:dyDescent="0.45">
      <c r="B208" s="163"/>
      <c r="C208" s="214"/>
      <c r="D208" s="215"/>
      <c r="E208" s="158"/>
      <c r="F208" s="159">
        <f>C207</f>
        <v>0</v>
      </c>
      <c r="G208" s="158"/>
      <c r="H208" s="159">
        <f>I207</f>
        <v>0</v>
      </c>
      <c r="I208" s="216"/>
      <c r="J208" s="217"/>
      <c r="K208" s="218"/>
      <c r="L208" s="219"/>
      <c r="M208" s="219"/>
      <c r="N208" s="215"/>
      <c r="O208" s="177"/>
      <c r="P208" s="178"/>
      <c r="Q208" s="178"/>
      <c r="R208" s="178"/>
      <c r="S208" s="179"/>
      <c r="T208" s="148" t="s">
        <v>181</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11">
        <f>IF($BE$3="４週",SUM(W208:AX208),IF($BE$3="暦月",SUM(W208:BA208),""))</f>
        <v>0</v>
      </c>
      <c r="BC208" s="212"/>
      <c r="BD208" s="213">
        <f>IF($BE$3="４週",BB208/4,IF($BE$3="暦月",(BB208/($BE$8/7)),""))</f>
        <v>0</v>
      </c>
      <c r="BE208" s="212"/>
      <c r="BF208" s="208"/>
      <c r="BG208" s="209"/>
      <c r="BH208" s="209"/>
      <c r="BI208" s="209"/>
      <c r="BJ208" s="210"/>
    </row>
    <row r="209" spans="2:62" ht="20.25" customHeight="1" x14ac:dyDescent="0.45">
      <c r="B209" s="162">
        <f>B207+1</f>
        <v>98</v>
      </c>
      <c r="C209" s="206"/>
      <c r="D209" s="199"/>
      <c r="E209" s="130"/>
      <c r="F209" s="131"/>
      <c r="G209" s="130"/>
      <c r="H209" s="131"/>
      <c r="I209" s="193"/>
      <c r="J209" s="194"/>
      <c r="K209" s="197"/>
      <c r="L209" s="198"/>
      <c r="M209" s="198"/>
      <c r="N209" s="199"/>
      <c r="O209" s="177"/>
      <c r="P209" s="178"/>
      <c r="Q209" s="178"/>
      <c r="R209" s="178"/>
      <c r="S209" s="179"/>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189"/>
      <c r="BC209" s="190"/>
      <c r="BD209" s="191"/>
      <c r="BE209" s="192"/>
      <c r="BF209" s="180"/>
      <c r="BG209" s="181"/>
      <c r="BH209" s="181"/>
      <c r="BI209" s="181"/>
      <c r="BJ209" s="182"/>
    </row>
    <row r="210" spans="2:62" ht="20.25" customHeight="1" x14ac:dyDescent="0.45">
      <c r="B210" s="163"/>
      <c r="C210" s="214"/>
      <c r="D210" s="215"/>
      <c r="E210" s="158"/>
      <c r="F210" s="159">
        <f>C209</f>
        <v>0</v>
      </c>
      <c r="G210" s="158"/>
      <c r="H210" s="159">
        <f>I209</f>
        <v>0</v>
      </c>
      <c r="I210" s="216"/>
      <c r="J210" s="217"/>
      <c r="K210" s="218"/>
      <c r="L210" s="219"/>
      <c r="M210" s="219"/>
      <c r="N210" s="215"/>
      <c r="O210" s="177"/>
      <c r="P210" s="178"/>
      <c r="Q210" s="178"/>
      <c r="R210" s="178"/>
      <c r="S210" s="179"/>
      <c r="T210" s="148" t="s">
        <v>181</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11">
        <f>IF($BE$3="４週",SUM(W210:AX210),IF($BE$3="暦月",SUM(W210:BA210),""))</f>
        <v>0</v>
      </c>
      <c r="BC210" s="212"/>
      <c r="BD210" s="213">
        <f>IF($BE$3="４週",BB210/4,IF($BE$3="暦月",(BB210/($BE$8/7)),""))</f>
        <v>0</v>
      </c>
      <c r="BE210" s="212"/>
      <c r="BF210" s="208"/>
      <c r="BG210" s="209"/>
      <c r="BH210" s="209"/>
      <c r="BI210" s="209"/>
      <c r="BJ210" s="210"/>
    </row>
    <row r="211" spans="2:62" ht="20.25" customHeight="1" x14ac:dyDescent="0.45">
      <c r="B211" s="162">
        <f>B209+1</f>
        <v>99</v>
      </c>
      <c r="C211" s="206"/>
      <c r="D211" s="199"/>
      <c r="E211" s="130"/>
      <c r="F211" s="131"/>
      <c r="G211" s="130"/>
      <c r="H211" s="131"/>
      <c r="I211" s="193"/>
      <c r="J211" s="194"/>
      <c r="K211" s="197"/>
      <c r="L211" s="198"/>
      <c r="M211" s="198"/>
      <c r="N211" s="199"/>
      <c r="O211" s="177"/>
      <c r="P211" s="178"/>
      <c r="Q211" s="178"/>
      <c r="R211" s="178"/>
      <c r="S211" s="179"/>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189"/>
      <c r="BC211" s="190"/>
      <c r="BD211" s="191"/>
      <c r="BE211" s="192"/>
      <c r="BF211" s="180"/>
      <c r="BG211" s="181"/>
      <c r="BH211" s="181"/>
      <c r="BI211" s="181"/>
      <c r="BJ211" s="182"/>
    </row>
    <row r="212" spans="2:62" ht="20.25" customHeight="1" x14ac:dyDescent="0.45">
      <c r="B212" s="163"/>
      <c r="C212" s="214"/>
      <c r="D212" s="215"/>
      <c r="E212" s="158"/>
      <c r="F212" s="159">
        <f>C211</f>
        <v>0</v>
      </c>
      <c r="G212" s="158"/>
      <c r="H212" s="159">
        <f>I211</f>
        <v>0</v>
      </c>
      <c r="I212" s="216"/>
      <c r="J212" s="217"/>
      <c r="K212" s="218"/>
      <c r="L212" s="219"/>
      <c r="M212" s="219"/>
      <c r="N212" s="215"/>
      <c r="O212" s="177"/>
      <c r="P212" s="178"/>
      <c r="Q212" s="178"/>
      <c r="R212" s="178"/>
      <c r="S212" s="179"/>
      <c r="T212" s="148" t="s">
        <v>181</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11">
        <f>IF($BE$3="４週",SUM(W212:AX212),IF($BE$3="暦月",SUM(W212:BA212),""))</f>
        <v>0</v>
      </c>
      <c r="BC212" s="212"/>
      <c r="BD212" s="213">
        <f>IF($BE$3="４週",BB212/4,IF($BE$3="暦月",(BB212/($BE$8/7)),""))</f>
        <v>0</v>
      </c>
      <c r="BE212" s="212"/>
      <c r="BF212" s="208"/>
      <c r="BG212" s="209"/>
      <c r="BH212" s="209"/>
      <c r="BI212" s="209"/>
      <c r="BJ212" s="210"/>
    </row>
    <row r="213" spans="2:62" ht="20.25" customHeight="1" x14ac:dyDescent="0.45">
      <c r="B213" s="162">
        <f>B211+1</f>
        <v>100</v>
      </c>
      <c r="C213" s="206"/>
      <c r="D213" s="199"/>
      <c r="E213" s="132"/>
      <c r="F213" s="133"/>
      <c r="G213" s="132"/>
      <c r="H213" s="133"/>
      <c r="I213" s="193"/>
      <c r="J213" s="194"/>
      <c r="K213" s="197"/>
      <c r="L213" s="198"/>
      <c r="M213" s="198"/>
      <c r="N213" s="199"/>
      <c r="O213" s="177"/>
      <c r="P213" s="178"/>
      <c r="Q213" s="178"/>
      <c r="R213" s="178"/>
      <c r="S213" s="179"/>
      <c r="T213" s="95" t="s">
        <v>18</v>
      </c>
      <c r="U213" s="96"/>
      <c r="V213" s="97"/>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189"/>
      <c r="BC213" s="190"/>
      <c r="BD213" s="191"/>
      <c r="BE213" s="192"/>
      <c r="BF213" s="180"/>
      <c r="BG213" s="181"/>
      <c r="BH213" s="181"/>
      <c r="BI213" s="181"/>
      <c r="BJ213" s="182"/>
    </row>
    <row r="214" spans="2:62" ht="20.25" customHeight="1" thickBot="1" x14ac:dyDescent="0.5">
      <c r="B214" s="164"/>
      <c r="C214" s="306"/>
      <c r="D214" s="240"/>
      <c r="E214" s="142"/>
      <c r="F214" s="143">
        <f>C213</f>
        <v>0</v>
      </c>
      <c r="G214" s="142"/>
      <c r="H214" s="143">
        <f>I213</f>
        <v>0</v>
      </c>
      <c r="I214" s="236"/>
      <c r="J214" s="237"/>
      <c r="K214" s="238"/>
      <c r="L214" s="239"/>
      <c r="M214" s="239"/>
      <c r="N214" s="240"/>
      <c r="O214" s="241"/>
      <c r="P214" s="242"/>
      <c r="Q214" s="242"/>
      <c r="R214" s="242"/>
      <c r="S214" s="243"/>
      <c r="T214" s="144" t="s">
        <v>181</v>
      </c>
      <c r="U214" s="145"/>
      <c r="V214" s="146"/>
      <c r="W214" s="138" t="str">
        <f>IF(W213="","",VLOOKUP(W213,シフト記号表!$C$6:$L$47,10,FALSE))</f>
        <v/>
      </c>
      <c r="X214" s="139" t="str">
        <f>IF(X213="","",VLOOKUP(X213,シフト記号表!$C$6:$L$47,10,FALSE))</f>
        <v/>
      </c>
      <c r="Y214" s="139" t="str">
        <f>IF(Y213="","",VLOOKUP(Y213,シフト記号表!$C$6:$L$47,10,FALSE))</f>
        <v/>
      </c>
      <c r="Z214" s="139" t="str">
        <f>IF(Z213="","",VLOOKUP(Z213,シフト記号表!$C$6:$L$47,10,FALSE))</f>
        <v/>
      </c>
      <c r="AA214" s="139" t="str">
        <f>IF(AA213="","",VLOOKUP(AA213,シフト記号表!$C$6:$L$47,10,FALSE))</f>
        <v/>
      </c>
      <c r="AB214" s="139" t="str">
        <f>IF(AB213="","",VLOOKUP(AB213,シフト記号表!$C$6:$L$47,10,FALSE))</f>
        <v/>
      </c>
      <c r="AC214" s="140" t="str">
        <f>IF(AC213="","",VLOOKUP(AC213,シフト記号表!$C$6:$L$47,10,FALSE))</f>
        <v/>
      </c>
      <c r="AD214" s="138" t="str">
        <f>IF(AD213="","",VLOOKUP(AD213,シフト記号表!$C$6:$L$47,10,FALSE))</f>
        <v/>
      </c>
      <c r="AE214" s="139" t="str">
        <f>IF(AE213="","",VLOOKUP(AE213,シフト記号表!$C$6:$L$47,10,FALSE))</f>
        <v/>
      </c>
      <c r="AF214" s="139" t="str">
        <f>IF(AF213="","",VLOOKUP(AF213,シフト記号表!$C$6:$L$47,10,FALSE))</f>
        <v/>
      </c>
      <c r="AG214" s="139" t="str">
        <f>IF(AG213="","",VLOOKUP(AG213,シフト記号表!$C$6:$L$47,10,FALSE))</f>
        <v/>
      </c>
      <c r="AH214" s="139" t="str">
        <f>IF(AH213="","",VLOOKUP(AH213,シフト記号表!$C$6:$L$47,10,FALSE))</f>
        <v/>
      </c>
      <c r="AI214" s="139" t="str">
        <f>IF(AI213="","",VLOOKUP(AI213,シフト記号表!$C$6:$L$47,10,FALSE))</f>
        <v/>
      </c>
      <c r="AJ214" s="140" t="str">
        <f>IF(AJ213="","",VLOOKUP(AJ213,シフト記号表!$C$6:$L$47,10,FALSE))</f>
        <v/>
      </c>
      <c r="AK214" s="138" t="str">
        <f>IF(AK213="","",VLOOKUP(AK213,シフト記号表!$C$6:$L$47,10,FALSE))</f>
        <v/>
      </c>
      <c r="AL214" s="139" t="str">
        <f>IF(AL213="","",VLOOKUP(AL213,シフト記号表!$C$6:$L$47,10,FALSE))</f>
        <v/>
      </c>
      <c r="AM214" s="139" t="str">
        <f>IF(AM213="","",VLOOKUP(AM213,シフト記号表!$C$6:$L$47,10,FALSE))</f>
        <v/>
      </c>
      <c r="AN214" s="139" t="str">
        <f>IF(AN213="","",VLOOKUP(AN213,シフト記号表!$C$6:$L$47,10,FALSE))</f>
        <v/>
      </c>
      <c r="AO214" s="139" t="str">
        <f>IF(AO213="","",VLOOKUP(AO213,シフト記号表!$C$6:$L$47,10,FALSE))</f>
        <v/>
      </c>
      <c r="AP214" s="139" t="str">
        <f>IF(AP213="","",VLOOKUP(AP213,シフト記号表!$C$6:$L$47,10,FALSE))</f>
        <v/>
      </c>
      <c r="AQ214" s="140" t="str">
        <f>IF(AQ213="","",VLOOKUP(AQ213,シフト記号表!$C$6:$L$47,10,FALSE))</f>
        <v/>
      </c>
      <c r="AR214" s="138" t="str">
        <f>IF(AR213="","",VLOOKUP(AR213,シフト記号表!$C$6:$L$47,10,FALSE))</f>
        <v/>
      </c>
      <c r="AS214" s="139" t="str">
        <f>IF(AS213="","",VLOOKUP(AS213,シフト記号表!$C$6:$L$47,10,FALSE))</f>
        <v/>
      </c>
      <c r="AT214" s="139" t="str">
        <f>IF(AT213="","",VLOOKUP(AT213,シフト記号表!$C$6:$L$47,10,FALSE))</f>
        <v/>
      </c>
      <c r="AU214" s="139" t="str">
        <f>IF(AU213="","",VLOOKUP(AU213,シフト記号表!$C$6:$L$47,10,FALSE))</f>
        <v/>
      </c>
      <c r="AV214" s="139" t="str">
        <f>IF(AV213="","",VLOOKUP(AV213,シフト記号表!$C$6:$L$47,10,FALSE))</f>
        <v/>
      </c>
      <c r="AW214" s="139" t="str">
        <f>IF(AW213="","",VLOOKUP(AW213,シフト記号表!$C$6:$L$47,10,FALSE))</f>
        <v/>
      </c>
      <c r="AX214" s="140" t="str">
        <f>IF(AX213="","",VLOOKUP(AX213,シフト記号表!$C$6:$L$47,10,FALSE))</f>
        <v/>
      </c>
      <c r="AY214" s="138" t="str">
        <f>IF(AY213="","",VLOOKUP(AY213,シフト記号表!$C$6:$L$47,10,FALSE))</f>
        <v/>
      </c>
      <c r="AZ214" s="139" t="str">
        <f>IF(AZ213="","",VLOOKUP(AZ213,シフト記号表!$C$6:$L$47,10,FALSE))</f>
        <v/>
      </c>
      <c r="BA214" s="139" t="str">
        <f>IF(BA213="","",VLOOKUP(BA213,シフト記号表!$C$6:$L$47,10,FALSE))</f>
        <v/>
      </c>
      <c r="BB214" s="247">
        <f>IF($BE$3="４週",SUM(W214:AX214),IF($BE$3="暦月",SUM(W214:BA214),""))</f>
        <v>0</v>
      </c>
      <c r="BC214" s="248"/>
      <c r="BD214" s="249">
        <f>IF($BE$3="４週",BB214/4,IF($BE$3="暦月",(BB214/($BE$8/7)),""))</f>
        <v>0</v>
      </c>
      <c r="BE214" s="248"/>
      <c r="BF214" s="244"/>
      <c r="BG214" s="245"/>
      <c r="BH214" s="245"/>
      <c r="BI214" s="245"/>
      <c r="BJ214" s="246"/>
    </row>
    <row r="215" spans="2:62" ht="20.25" customHeight="1" x14ac:dyDescent="0.45">
      <c r="B215" s="35"/>
      <c r="C215" s="51"/>
      <c r="D215" s="51"/>
      <c r="E215" s="51"/>
      <c r="F215" s="51"/>
      <c r="G215" s="51"/>
      <c r="H215" s="51"/>
      <c r="I215" s="52"/>
      <c r="J215" s="52"/>
      <c r="K215" s="51"/>
      <c r="L215" s="51"/>
      <c r="M215" s="51"/>
      <c r="N215" s="51"/>
      <c r="O215" s="53"/>
      <c r="P215" s="53"/>
      <c r="Q215" s="53"/>
      <c r="R215" s="54"/>
      <c r="S215" s="54"/>
      <c r="T215" s="54"/>
      <c r="U215" s="55"/>
      <c r="V215" s="56"/>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8"/>
      <c r="BE215" s="58"/>
      <c r="BF215" s="53"/>
      <c r="BG215" s="53"/>
      <c r="BH215" s="53"/>
      <c r="BI215" s="53"/>
      <c r="BJ215" s="53"/>
    </row>
    <row r="216" spans="2:62" ht="20.25" customHeight="1" x14ac:dyDescent="0.45">
      <c r="B216" s="35"/>
      <c r="C216" s="51"/>
      <c r="D216" s="51"/>
      <c r="E216" s="51"/>
      <c r="F216" s="51"/>
      <c r="G216" s="51"/>
      <c r="H216" s="51"/>
      <c r="I216" s="103"/>
      <c r="J216" s="2" t="s">
        <v>243</v>
      </c>
      <c r="K216" s="2"/>
      <c r="L216" s="2"/>
      <c r="M216" s="2"/>
      <c r="N216" s="2"/>
      <c r="O216" s="2"/>
      <c r="P216" s="2"/>
      <c r="Q216" s="2"/>
      <c r="R216" s="2"/>
      <c r="S216" s="2"/>
      <c r="T216" s="28"/>
      <c r="U216" s="2"/>
      <c r="V216" s="2"/>
      <c r="W216" s="2"/>
      <c r="X216" s="2"/>
      <c r="Y216" s="2"/>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5"/>
      <c r="BE216" s="58"/>
      <c r="BF216" s="53"/>
      <c r="BG216" s="53"/>
      <c r="BH216" s="53"/>
      <c r="BI216" s="53"/>
      <c r="BJ216" s="53"/>
    </row>
    <row r="217" spans="2:62" ht="20.25" customHeight="1" x14ac:dyDescent="0.45">
      <c r="B217" s="35"/>
      <c r="C217" s="51"/>
      <c r="D217" s="51"/>
      <c r="E217" s="51"/>
      <c r="F217" s="51"/>
      <c r="G217" s="51"/>
      <c r="H217" s="51"/>
      <c r="I217" s="103"/>
      <c r="J217" s="2"/>
      <c r="K217" s="2"/>
      <c r="L217" s="2"/>
      <c r="M217" s="2"/>
      <c r="N217" s="2"/>
      <c r="O217" s="2"/>
      <c r="P217" s="2"/>
      <c r="Q217" s="2"/>
      <c r="R217" s="2"/>
      <c r="S217" s="2"/>
      <c r="T217" s="28"/>
      <c r="U217" s="2"/>
      <c r="V217" s="2"/>
      <c r="W217" s="2"/>
      <c r="X217" s="2"/>
      <c r="Y217" s="2"/>
      <c r="Z217" s="104"/>
      <c r="AA217" s="2" t="s">
        <v>122</v>
      </c>
      <c r="AB217" s="2"/>
      <c r="AC217" s="2"/>
      <c r="AD217" s="2"/>
      <c r="AE217" s="2"/>
      <c r="AF217" s="2"/>
      <c r="AG217" s="104"/>
      <c r="AH217" s="104"/>
      <c r="AI217" s="104"/>
      <c r="AJ217" s="104"/>
      <c r="AK217" s="104"/>
      <c r="AL217" s="104"/>
      <c r="AM217" s="104"/>
      <c r="AN217" s="105"/>
      <c r="AO217" s="58"/>
      <c r="AP217" s="205"/>
      <c r="AQ217" s="205"/>
      <c r="AR217" s="205"/>
      <c r="AS217" s="205"/>
      <c r="AT217" s="53"/>
    </row>
    <row r="218" spans="2:62" ht="20.25" customHeight="1" x14ac:dyDescent="0.45">
      <c r="B218" s="35"/>
      <c r="C218" s="51"/>
      <c r="D218" s="51"/>
      <c r="E218" s="51"/>
      <c r="F218" s="51"/>
      <c r="G218" s="51"/>
      <c r="H218" s="51"/>
      <c r="I218" s="103"/>
      <c r="J218" s="2"/>
      <c r="K218" s="220" t="s">
        <v>104</v>
      </c>
      <c r="L218" s="220"/>
      <c r="M218" s="220" t="s">
        <v>105</v>
      </c>
      <c r="N218" s="220"/>
      <c r="O218" s="220"/>
      <c r="P218" s="220"/>
      <c r="Q218" s="2"/>
      <c r="R218" s="250" t="s">
        <v>106</v>
      </c>
      <c r="S218" s="250"/>
      <c r="T218" s="250"/>
      <c r="U218" s="250"/>
      <c r="V218" s="2"/>
      <c r="W218" s="106" t="s">
        <v>107</v>
      </c>
      <c r="X218" s="106"/>
      <c r="Y218" s="2"/>
      <c r="Z218" s="104"/>
      <c r="AA218" s="221" t="s">
        <v>4</v>
      </c>
      <c r="AB218" s="221"/>
      <c r="AC218" s="221" t="s">
        <v>5</v>
      </c>
      <c r="AD218" s="221"/>
      <c r="AE218" s="221"/>
      <c r="AF218" s="221"/>
      <c r="AG218" s="104"/>
      <c r="AH218" s="104"/>
      <c r="AI218" s="104"/>
      <c r="AJ218" s="104"/>
      <c r="AK218" s="104"/>
      <c r="AL218" s="104"/>
      <c r="AM218" s="104"/>
      <c r="AN218" s="105"/>
      <c r="AO218" s="58"/>
      <c r="AP218" s="204"/>
      <c r="AQ218" s="204"/>
      <c r="AR218" s="204"/>
      <c r="AS218" s="204"/>
      <c r="AT218" s="53"/>
    </row>
    <row r="219" spans="2:62" ht="20.25" customHeight="1" x14ac:dyDescent="0.45">
      <c r="B219" s="35"/>
      <c r="C219" s="51"/>
      <c r="D219" s="51"/>
      <c r="E219" s="51"/>
      <c r="F219" s="51"/>
      <c r="G219" s="51"/>
      <c r="H219" s="51"/>
      <c r="I219" s="103"/>
      <c r="J219" s="2"/>
      <c r="K219" s="230"/>
      <c r="L219" s="230"/>
      <c r="M219" s="230" t="s">
        <v>108</v>
      </c>
      <c r="N219" s="230"/>
      <c r="O219" s="230" t="s">
        <v>109</v>
      </c>
      <c r="P219" s="230"/>
      <c r="Q219" s="2"/>
      <c r="R219" s="230" t="s">
        <v>108</v>
      </c>
      <c r="S219" s="230"/>
      <c r="T219" s="230" t="s">
        <v>109</v>
      </c>
      <c r="U219" s="230"/>
      <c r="V219" s="2"/>
      <c r="W219" s="106" t="s">
        <v>110</v>
      </c>
      <c r="X219" s="106"/>
      <c r="Y219" s="2"/>
      <c r="Z219" s="104"/>
      <c r="AA219" s="221" t="s">
        <v>6</v>
      </c>
      <c r="AB219" s="221"/>
      <c r="AC219" s="221" t="s">
        <v>93</v>
      </c>
      <c r="AD219" s="221"/>
      <c r="AE219" s="221"/>
      <c r="AF219" s="221"/>
      <c r="AG219" s="104"/>
      <c r="AH219" s="104"/>
      <c r="AI219" s="104"/>
      <c r="AJ219" s="104"/>
      <c r="AK219" s="104"/>
      <c r="AL219" s="104"/>
      <c r="AM219" s="104"/>
      <c r="AN219" s="105"/>
      <c r="AO219" s="58"/>
      <c r="AP219" s="203"/>
      <c r="AQ219" s="203"/>
      <c r="AR219" s="203"/>
      <c r="AS219" s="203"/>
      <c r="AT219" s="53"/>
    </row>
    <row r="220" spans="2:62" ht="20.25" customHeight="1" x14ac:dyDescent="0.45">
      <c r="B220" s="35"/>
      <c r="C220" s="51"/>
      <c r="D220" s="51"/>
      <c r="E220" s="51"/>
      <c r="F220" s="51"/>
      <c r="G220" s="51"/>
      <c r="H220" s="51"/>
      <c r="I220" s="103"/>
      <c r="J220" s="2"/>
      <c r="K220" s="221" t="s">
        <v>6</v>
      </c>
      <c r="L220" s="221"/>
      <c r="M220" s="225">
        <f>SUMIFS($BB$15:$BB$214,$F$15:$F$214,"看護職員",$H$15:$H$214,"A")</f>
        <v>0</v>
      </c>
      <c r="N220" s="225"/>
      <c r="O220" s="226">
        <f>SUMIFS($BD$15:$BD$214,$F$15:$F$214,"看護職員",$H$15:$H$214,"A")</f>
        <v>0</v>
      </c>
      <c r="P220" s="226"/>
      <c r="Q220" s="113"/>
      <c r="R220" s="227">
        <v>0</v>
      </c>
      <c r="S220" s="227"/>
      <c r="T220" s="227">
        <v>0</v>
      </c>
      <c r="U220" s="227"/>
      <c r="V220" s="113"/>
      <c r="W220" s="228">
        <v>0</v>
      </c>
      <c r="X220" s="229"/>
      <c r="Y220" s="2"/>
      <c r="Z220" s="104"/>
      <c r="AA220" s="221" t="s">
        <v>7</v>
      </c>
      <c r="AB220" s="221"/>
      <c r="AC220" s="221" t="s">
        <v>94</v>
      </c>
      <c r="AD220" s="221"/>
      <c r="AE220" s="221"/>
      <c r="AF220" s="221"/>
      <c r="AG220" s="104"/>
      <c r="AH220" s="104"/>
      <c r="AI220" s="104"/>
      <c r="AJ220" s="104"/>
      <c r="AK220" s="104"/>
      <c r="AL220" s="104"/>
      <c r="AM220" s="104"/>
      <c r="AN220" s="105"/>
      <c r="AO220" s="58"/>
      <c r="AP220" s="61"/>
      <c r="AQ220" s="61"/>
      <c r="AR220" s="61"/>
      <c r="AS220" s="61"/>
      <c r="AT220" s="53"/>
    </row>
    <row r="221" spans="2:62" ht="20.25" customHeight="1" x14ac:dyDescent="0.45">
      <c r="B221" s="35"/>
      <c r="C221" s="51"/>
      <c r="D221" s="51"/>
      <c r="E221" s="51"/>
      <c r="F221" s="51"/>
      <c r="G221" s="51"/>
      <c r="H221" s="51"/>
      <c r="I221" s="103"/>
      <c r="J221" s="2"/>
      <c r="K221" s="221" t="s">
        <v>7</v>
      </c>
      <c r="L221" s="221"/>
      <c r="M221" s="225">
        <f>SUMIFS($BB$15:$BB$214,$F$15:$F$214,"看護職員",$H$15:$H$214,"B")</f>
        <v>0</v>
      </c>
      <c r="N221" s="225"/>
      <c r="O221" s="226">
        <f>SUMIFS($BD$15:$BD$214,$F$15:$F$214,"看護職員",$H$15:$H$214,"B")</f>
        <v>0</v>
      </c>
      <c r="P221" s="226"/>
      <c r="Q221" s="113"/>
      <c r="R221" s="227">
        <v>0</v>
      </c>
      <c r="S221" s="227"/>
      <c r="T221" s="227">
        <v>0</v>
      </c>
      <c r="U221" s="227"/>
      <c r="V221" s="113"/>
      <c r="W221" s="228">
        <v>0</v>
      </c>
      <c r="X221" s="229"/>
      <c r="Y221" s="2"/>
      <c r="Z221" s="104"/>
      <c r="AA221" s="221" t="s">
        <v>8</v>
      </c>
      <c r="AB221" s="221"/>
      <c r="AC221" s="221" t="s">
        <v>95</v>
      </c>
      <c r="AD221" s="221"/>
      <c r="AE221" s="221"/>
      <c r="AF221" s="221"/>
      <c r="AG221" s="104"/>
      <c r="AH221" s="104"/>
      <c r="AI221" s="104"/>
      <c r="AJ221" s="104"/>
      <c r="AK221" s="104"/>
      <c r="AL221" s="104"/>
      <c r="AM221" s="104"/>
      <c r="AN221" s="105"/>
      <c r="AO221" s="58"/>
      <c r="AP221" s="53"/>
      <c r="AQ221" s="53"/>
      <c r="AR221" s="53"/>
      <c r="AS221" s="53"/>
      <c r="AT221" s="53"/>
    </row>
    <row r="222" spans="2:62" ht="20.25" customHeight="1" x14ac:dyDescent="0.45">
      <c r="B222" s="35"/>
      <c r="C222" s="51"/>
      <c r="D222" s="51"/>
      <c r="E222" s="51"/>
      <c r="F222" s="51"/>
      <c r="G222" s="51"/>
      <c r="H222" s="51"/>
      <c r="I222" s="103"/>
      <c r="J222" s="2"/>
      <c r="K222" s="221" t="s">
        <v>8</v>
      </c>
      <c r="L222" s="221"/>
      <c r="M222" s="225">
        <f>SUMIFS($BB$15:$BB$214,$F$15:$F$214,"看護職員",$H$15:$H$214,"C")</f>
        <v>0</v>
      </c>
      <c r="N222" s="225"/>
      <c r="O222" s="226">
        <f>SUMIFS($BD$15:$BD$214,$F$15:$F$214,"看護職員",$H$15:$H$214,"C")</f>
        <v>0</v>
      </c>
      <c r="P222" s="226"/>
      <c r="Q222" s="113"/>
      <c r="R222" s="227">
        <v>0</v>
      </c>
      <c r="S222" s="227"/>
      <c r="T222" s="222">
        <v>0</v>
      </c>
      <c r="U222" s="222"/>
      <c r="V222" s="113"/>
      <c r="W222" s="223" t="s">
        <v>36</v>
      </c>
      <c r="X222" s="224"/>
      <c r="Y222" s="2"/>
      <c r="Z222" s="104"/>
      <c r="AA222" s="221" t="s">
        <v>9</v>
      </c>
      <c r="AB222" s="221"/>
      <c r="AC222" s="221" t="s">
        <v>123</v>
      </c>
      <c r="AD222" s="221"/>
      <c r="AE222" s="221"/>
      <c r="AF222" s="221"/>
      <c r="AG222" s="104"/>
      <c r="AH222" s="104"/>
      <c r="AI222" s="104"/>
      <c r="AJ222" s="104"/>
      <c r="AK222" s="104"/>
      <c r="AL222" s="104"/>
      <c r="AM222" s="104"/>
      <c r="AN222" s="105"/>
      <c r="AO222" s="58"/>
      <c r="AP222" s="53"/>
      <c r="AQ222" s="53"/>
      <c r="AR222" s="53"/>
      <c r="AS222" s="53"/>
      <c r="AT222" s="53"/>
    </row>
    <row r="223" spans="2:62" ht="20.25" customHeight="1" x14ac:dyDescent="0.45">
      <c r="B223" s="35"/>
      <c r="C223" s="51"/>
      <c r="D223" s="51"/>
      <c r="E223" s="51"/>
      <c r="F223" s="51"/>
      <c r="G223" s="51"/>
      <c r="H223" s="51"/>
      <c r="I223" s="103"/>
      <c r="J223" s="2"/>
      <c r="K223" s="221" t="s">
        <v>9</v>
      </c>
      <c r="L223" s="221"/>
      <c r="M223" s="225">
        <f>SUMIFS($BB$15:$BB$214,$F$15:$F$214,"看護職員",$H$15:$H$214,"D")</f>
        <v>0</v>
      </c>
      <c r="N223" s="225"/>
      <c r="O223" s="226">
        <f>SUMIFS($BD$15:$BD$214,$F$15:$F$214,"看護職員",$H$15:$H$214,"D")</f>
        <v>0</v>
      </c>
      <c r="P223" s="226"/>
      <c r="Q223" s="113"/>
      <c r="R223" s="227">
        <v>0</v>
      </c>
      <c r="S223" s="227"/>
      <c r="T223" s="222">
        <v>0</v>
      </c>
      <c r="U223" s="222"/>
      <c r="V223" s="113"/>
      <c r="W223" s="223" t="s">
        <v>36</v>
      </c>
      <c r="X223" s="224"/>
      <c r="Y223" s="2"/>
      <c r="Z223" s="104"/>
      <c r="AA223" s="2"/>
      <c r="AB223" s="2"/>
      <c r="AC223" s="2"/>
      <c r="AD223" s="2"/>
      <c r="AE223" s="2"/>
      <c r="AF223" s="2"/>
      <c r="AG223" s="2"/>
      <c r="AH223" s="2"/>
      <c r="AI223" s="2"/>
      <c r="AJ223" s="2"/>
      <c r="AK223" s="2"/>
      <c r="AL223" s="2"/>
      <c r="AM223" s="2"/>
      <c r="AN223" s="2"/>
      <c r="AP223" s="53"/>
      <c r="AQ223" s="53"/>
      <c r="AR223" s="53"/>
      <c r="AS223" s="53"/>
      <c r="AT223" s="53"/>
    </row>
    <row r="224" spans="2:62" ht="20.25" customHeight="1" x14ac:dyDescent="0.45">
      <c r="B224" s="35"/>
      <c r="C224" s="51"/>
      <c r="D224" s="51"/>
      <c r="E224" s="51"/>
      <c r="F224" s="51"/>
      <c r="G224" s="51"/>
      <c r="H224" s="51"/>
      <c r="I224" s="103"/>
      <c r="J224" s="2"/>
      <c r="K224" s="221" t="s">
        <v>111</v>
      </c>
      <c r="L224" s="221"/>
      <c r="M224" s="225">
        <f>SUM(M220:N223)</f>
        <v>0</v>
      </c>
      <c r="N224" s="225"/>
      <c r="O224" s="226">
        <f>SUM(O220:P223)</f>
        <v>0</v>
      </c>
      <c r="P224" s="226"/>
      <c r="Q224" s="113"/>
      <c r="R224" s="225">
        <f>SUM(R220:S223)</f>
        <v>0</v>
      </c>
      <c r="S224" s="225"/>
      <c r="T224" s="226">
        <f>SUM(T220:U223)</f>
        <v>0</v>
      </c>
      <c r="U224" s="226"/>
      <c r="V224" s="113"/>
      <c r="W224" s="234">
        <f>SUM(W220:X221)</f>
        <v>0</v>
      </c>
      <c r="X224" s="235"/>
      <c r="Y224" s="2"/>
      <c r="Z224" s="104"/>
      <c r="AA224" s="2"/>
      <c r="AB224" s="2"/>
      <c r="AC224" s="2"/>
      <c r="AD224" s="2"/>
      <c r="AE224" s="2"/>
      <c r="AF224" s="2"/>
      <c r="AG224" s="2"/>
      <c r="AH224" s="2"/>
      <c r="AI224" s="2"/>
      <c r="AJ224" s="2"/>
      <c r="AK224" s="2"/>
      <c r="AL224" s="2"/>
      <c r="AM224" s="2"/>
      <c r="AN224" s="2"/>
      <c r="AP224" s="53"/>
      <c r="AQ224" s="53"/>
      <c r="AR224" s="53"/>
      <c r="AS224" s="53"/>
      <c r="AT224" s="53"/>
    </row>
    <row r="225" spans="2:46" ht="20.25" customHeight="1" x14ac:dyDescent="0.45">
      <c r="B225" s="35"/>
      <c r="C225" s="51"/>
      <c r="D225" s="51"/>
      <c r="E225" s="51"/>
      <c r="F225" s="51"/>
      <c r="G225" s="51"/>
      <c r="H225" s="51"/>
      <c r="I225" s="103"/>
      <c r="J225" s="103"/>
      <c r="K225" s="108"/>
      <c r="L225" s="108"/>
      <c r="M225" s="108"/>
      <c r="N225" s="108"/>
      <c r="O225" s="109"/>
      <c r="P225" s="109"/>
      <c r="Q225" s="109"/>
      <c r="R225" s="110"/>
      <c r="S225" s="110"/>
      <c r="T225" s="110"/>
      <c r="U225" s="110"/>
      <c r="V225" s="111"/>
      <c r="W225" s="104"/>
      <c r="X225" s="104"/>
      <c r="Y225" s="104"/>
      <c r="Z225" s="104"/>
      <c r="AA225" s="2"/>
      <c r="AB225" s="2"/>
      <c r="AC225" s="2"/>
      <c r="AD225" s="2"/>
      <c r="AE225" s="2"/>
      <c r="AF225" s="2"/>
      <c r="AG225" s="2"/>
      <c r="AH225" s="2"/>
      <c r="AI225" s="2"/>
      <c r="AJ225" s="2"/>
      <c r="AK225" s="2"/>
      <c r="AL225" s="2"/>
      <c r="AM225" s="2"/>
      <c r="AN225" s="2"/>
      <c r="AP225" s="53"/>
      <c r="AQ225" s="53"/>
      <c r="AR225" s="53"/>
      <c r="AS225" s="53"/>
      <c r="AT225" s="53"/>
    </row>
    <row r="226" spans="2:46" ht="20.25" customHeight="1" x14ac:dyDescent="0.45">
      <c r="B226" s="35"/>
      <c r="C226" s="51"/>
      <c r="D226" s="51"/>
      <c r="E226" s="51"/>
      <c r="F226" s="51"/>
      <c r="G226" s="51"/>
      <c r="H226" s="51"/>
      <c r="I226" s="103"/>
      <c r="J226" s="103"/>
      <c r="K226" s="28" t="s">
        <v>112</v>
      </c>
      <c r="L226" s="2"/>
      <c r="M226" s="2"/>
      <c r="N226" s="2"/>
      <c r="O226" s="2"/>
      <c r="P226" s="2"/>
      <c r="Q226" s="112" t="s">
        <v>178</v>
      </c>
      <c r="R226" s="303" t="s">
        <v>179</v>
      </c>
      <c r="S226" s="304"/>
      <c r="T226" s="112"/>
      <c r="U226" s="112"/>
      <c r="V226" s="2"/>
      <c r="W226" s="2"/>
      <c r="X226" s="2"/>
      <c r="Y226" s="104"/>
      <c r="Z226" s="104"/>
      <c r="AA226" s="2"/>
      <c r="AB226" s="2"/>
      <c r="AC226" s="2"/>
      <c r="AD226" s="2"/>
      <c r="AE226" s="2"/>
      <c r="AF226" s="2"/>
      <c r="AG226" s="2"/>
      <c r="AH226" s="2"/>
      <c r="AI226" s="2"/>
      <c r="AJ226" s="2"/>
      <c r="AK226" s="2"/>
      <c r="AL226" s="2"/>
      <c r="AM226" s="2"/>
      <c r="AN226" s="2"/>
      <c r="AP226" s="53"/>
      <c r="AQ226" s="53"/>
      <c r="AR226" s="53"/>
      <c r="AS226" s="53"/>
      <c r="AT226" s="53"/>
    </row>
    <row r="227" spans="2:46" ht="20.25" customHeight="1" x14ac:dyDescent="0.45">
      <c r="B227" s="35"/>
      <c r="C227" s="51"/>
      <c r="D227" s="51"/>
      <c r="E227" s="51"/>
      <c r="F227" s="51"/>
      <c r="G227" s="51"/>
      <c r="H227" s="51"/>
      <c r="I227" s="103"/>
      <c r="J227" s="103"/>
      <c r="K227" s="2" t="s">
        <v>113</v>
      </c>
      <c r="L227" s="2"/>
      <c r="M227" s="2"/>
      <c r="N227" s="2"/>
      <c r="O227" s="2"/>
      <c r="P227" s="2" t="s">
        <v>114</v>
      </c>
      <c r="Q227" s="2"/>
      <c r="R227" s="2"/>
      <c r="S227" s="2"/>
      <c r="T227" s="28"/>
      <c r="U227" s="2"/>
      <c r="V227" s="2"/>
      <c r="W227" s="2"/>
      <c r="X227" s="2"/>
      <c r="Y227" s="104"/>
      <c r="Z227" s="104"/>
      <c r="AA227" s="2"/>
      <c r="AB227" s="2"/>
      <c r="AC227" s="2"/>
      <c r="AD227" s="2"/>
      <c r="AE227" s="2"/>
      <c r="AF227" s="2"/>
      <c r="AG227" s="2"/>
      <c r="AH227" s="2"/>
      <c r="AI227" s="2"/>
      <c r="AJ227" s="2"/>
      <c r="AK227" s="2"/>
      <c r="AL227" s="2"/>
      <c r="AM227" s="2"/>
      <c r="AN227" s="2"/>
      <c r="AP227" s="53"/>
      <c r="AQ227" s="53"/>
      <c r="AR227" s="53"/>
      <c r="AS227" s="53"/>
      <c r="AT227" s="53"/>
    </row>
    <row r="228" spans="2:46" ht="20.25" customHeight="1" x14ac:dyDescent="0.45">
      <c r="B228" s="35"/>
      <c r="C228" s="51"/>
      <c r="D228" s="51"/>
      <c r="E228" s="51"/>
      <c r="F228" s="51"/>
      <c r="G228" s="51"/>
      <c r="H228" s="51"/>
      <c r="I228" s="103"/>
      <c r="J228" s="103"/>
      <c r="K228" s="2" t="str">
        <f>IF($R$226="週","対象時間数（週平均）","対象時間数（当月合計）")</f>
        <v>対象時間数（週平均）</v>
      </c>
      <c r="L228" s="2"/>
      <c r="M228" s="2"/>
      <c r="N228" s="2"/>
      <c r="O228" s="2"/>
      <c r="P228" s="2" t="str">
        <f>IF($R$226="週","週に勤務すべき時間数","当月に勤務すべき時間数")</f>
        <v>週に勤務すべき時間数</v>
      </c>
      <c r="Q228" s="2"/>
      <c r="R228" s="2"/>
      <c r="S228" s="2"/>
      <c r="T228" s="28"/>
      <c r="U228" s="2" t="s">
        <v>115</v>
      </c>
      <c r="V228" s="2"/>
      <c r="W228" s="2"/>
      <c r="X228" s="2"/>
      <c r="Y228" s="104"/>
      <c r="Z228" s="104"/>
      <c r="AA228" s="2"/>
      <c r="AB228" s="2"/>
      <c r="AC228" s="2"/>
      <c r="AD228" s="2"/>
      <c r="AE228" s="2"/>
      <c r="AF228" s="2"/>
      <c r="AG228" s="2"/>
      <c r="AH228" s="2"/>
      <c r="AI228" s="2"/>
      <c r="AJ228" s="2"/>
      <c r="AK228" s="2"/>
      <c r="AL228" s="2"/>
      <c r="AM228" s="2"/>
      <c r="AN228" s="2"/>
      <c r="AP228" s="53"/>
      <c r="AQ228" s="53"/>
      <c r="AR228" s="53"/>
      <c r="AS228" s="53"/>
      <c r="AT228" s="53"/>
    </row>
    <row r="229" spans="2:46" ht="20.25" customHeight="1" x14ac:dyDescent="0.45">
      <c r="I229" s="2"/>
      <c r="J229" s="2"/>
      <c r="K229" s="233">
        <f>IF($R$226="週",T224,R224)</f>
        <v>0</v>
      </c>
      <c r="L229" s="233"/>
      <c r="M229" s="233"/>
      <c r="N229" s="233"/>
      <c r="O229" s="107" t="s">
        <v>116</v>
      </c>
      <c r="P229" s="221">
        <f>IF($R$226="週",$BA$6,$BE$6)</f>
        <v>40</v>
      </c>
      <c r="Q229" s="221"/>
      <c r="R229" s="221"/>
      <c r="S229" s="221"/>
      <c r="T229" s="107" t="s">
        <v>117</v>
      </c>
      <c r="U229" s="231">
        <f>ROUNDDOWN(K229/P229,1)</f>
        <v>0</v>
      </c>
      <c r="V229" s="231"/>
      <c r="W229" s="231"/>
      <c r="X229" s="231"/>
      <c r="Y229" s="2"/>
      <c r="Z229" s="2"/>
    </row>
    <row r="230" spans="2:46" ht="20.25" customHeight="1" x14ac:dyDescent="0.45">
      <c r="I230" s="2"/>
      <c r="J230" s="2"/>
      <c r="K230" s="2"/>
      <c r="L230" s="2"/>
      <c r="M230" s="2"/>
      <c r="N230" s="2"/>
      <c r="O230" s="2"/>
      <c r="P230" s="2"/>
      <c r="Q230" s="2"/>
      <c r="R230" s="2"/>
      <c r="S230" s="2"/>
      <c r="T230" s="28"/>
      <c r="U230" s="2" t="s">
        <v>118</v>
      </c>
      <c r="V230" s="2"/>
      <c r="W230" s="2"/>
      <c r="X230" s="2"/>
      <c r="Y230" s="2"/>
      <c r="Z230" s="2"/>
    </row>
    <row r="231" spans="2:46" ht="20.25" customHeight="1" x14ac:dyDescent="0.45">
      <c r="I231" s="2"/>
      <c r="J231" s="2"/>
      <c r="K231" s="2" t="s">
        <v>154</v>
      </c>
      <c r="L231" s="2"/>
      <c r="M231" s="2"/>
      <c r="N231" s="2"/>
      <c r="O231" s="2"/>
      <c r="P231" s="2"/>
      <c r="Q231" s="2"/>
      <c r="R231" s="2"/>
      <c r="S231" s="2"/>
      <c r="T231" s="28"/>
      <c r="U231" s="2"/>
      <c r="V231" s="2"/>
      <c r="W231" s="2"/>
      <c r="X231" s="2"/>
      <c r="Y231" s="2"/>
      <c r="Z231" s="2"/>
    </row>
    <row r="232" spans="2:46" ht="20.25" customHeight="1" x14ac:dyDescent="0.45">
      <c r="I232" s="2"/>
      <c r="J232" s="2"/>
      <c r="K232" s="2" t="s">
        <v>107</v>
      </c>
      <c r="L232" s="2"/>
      <c r="M232" s="2"/>
      <c r="N232" s="2"/>
      <c r="O232" s="2"/>
      <c r="P232" s="2"/>
      <c r="Q232" s="2"/>
      <c r="R232" s="2"/>
      <c r="S232" s="2"/>
      <c r="T232" s="28"/>
      <c r="U232" s="220"/>
      <c r="V232" s="220"/>
      <c r="W232" s="220"/>
      <c r="X232" s="220"/>
      <c r="Y232" s="2"/>
      <c r="Z232" s="2"/>
    </row>
    <row r="233" spans="2:46" ht="20.25" customHeight="1" x14ac:dyDescent="0.45">
      <c r="I233" s="2"/>
      <c r="J233" s="2"/>
      <c r="K233" s="2" t="s">
        <v>119</v>
      </c>
      <c r="L233" s="2"/>
      <c r="M233" s="2"/>
      <c r="N233" s="2"/>
      <c r="O233" s="2"/>
      <c r="P233" s="2" t="s">
        <v>120</v>
      </c>
      <c r="Q233" s="2"/>
      <c r="R233" s="2"/>
      <c r="S233" s="2"/>
      <c r="T233" s="2"/>
      <c r="U233" s="230" t="s">
        <v>111</v>
      </c>
      <c r="V233" s="230"/>
      <c r="W233" s="230"/>
      <c r="X233" s="230"/>
      <c r="Y233" s="2"/>
      <c r="Z233" s="2"/>
    </row>
    <row r="234" spans="2:46" ht="20.25" customHeight="1" x14ac:dyDescent="0.45">
      <c r="I234" s="2"/>
      <c r="J234" s="2"/>
      <c r="K234" s="221">
        <f>W224</f>
        <v>0</v>
      </c>
      <c r="L234" s="221"/>
      <c r="M234" s="221"/>
      <c r="N234" s="221"/>
      <c r="O234" s="107" t="s">
        <v>121</v>
      </c>
      <c r="P234" s="231">
        <f>U229</f>
        <v>0</v>
      </c>
      <c r="Q234" s="231"/>
      <c r="R234" s="231"/>
      <c r="S234" s="231"/>
      <c r="T234" s="107" t="s">
        <v>117</v>
      </c>
      <c r="U234" s="232">
        <f>ROUNDDOWN(K234+P234,1)</f>
        <v>0</v>
      </c>
      <c r="V234" s="232"/>
      <c r="W234" s="232"/>
      <c r="X234" s="232"/>
      <c r="Y234" s="110"/>
      <c r="Z234" s="110"/>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3:59" x14ac:dyDescent="0.45">
      <c r="AQ275" s="10"/>
      <c r="AR275" s="10"/>
      <c r="AS275" s="10"/>
      <c r="AT275" s="10"/>
      <c r="AU275" s="10"/>
      <c r="AV275" s="10"/>
      <c r="AW275" s="10"/>
      <c r="AX275" s="10"/>
      <c r="AY275" s="10"/>
      <c r="AZ275" s="10"/>
      <c r="BA275" s="10"/>
      <c r="BB275" s="10"/>
      <c r="BC275" s="10"/>
      <c r="BD275" s="10"/>
      <c r="BE275" s="10"/>
    </row>
    <row r="276" spans="3:59" x14ac:dyDescent="0.45">
      <c r="AQ276" s="10"/>
      <c r="AR276" s="10"/>
      <c r="AS276" s="10"/>
      <c r="AT276" s="10"/>
      <c r="AU276" s="10"/>
      <c r="AV276" s="10"/>
      <c r="AW276" s="10"/>
      <c r="AX276" s="10"/>
      <c r="AY276" s="10"/>
      <c r="AZ276" s="10"/>
      <c r="BA276" s="10"/>
      <c r="BB276" s="10"/>
      <c r="BC276" s="10"/>
      <c r="BD276" s="10"/>
      <c r="BE276" s="10"/>
    </row>
    <row r="281" spans="3:59" x14ac:dyDescent="0.45">
      <c r="C281" s="3"/>
      <c r="D281" s="3"/>
      <c r="E281" s="3"/>
      <c r="F281" s="3"/>
      <c r="G281" s="3"/>
      <c r="H281" s="3"/>
      <c r="I281" s="3"/>
      <c r="J281" s="3"/>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BF281" s="10"/>
      <c r="BG281" s="10"/>
    </row>
    <row r="282" spans="3:59" x14ac:dyDescent="0.45">
      <c r="C282" s="3"/>
      <c r="D282" s="3"/>
      <c r="E282" s="3"/>
      <c r="F282" s="3"/>
      <c r="G282" s="3"/>
      <c r="H282" s="3"/>
      <c r="I282" s="3"/>
      <c r="J282" s="3"/>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BF282" s="10"/>
      <c r="BG282" s="10"/>
    </row>
    <row r="283" spans="3:59" x14ac:dyDescent="0.45">
      <c r="C283" s="11"/>
      <c r="D283" s="11"/>
      <c r="E283" s="11"/>
      <c r="F283" s="11"/>
      <c r="G283" s="11"/>
      <c r="H283" s="11"/>
      <c r="I283" s="11"/>
      <c r="J283" s="11"/>
      <c r="K283" s="3"/>
      <c r="L283" s="3"/>
    </row>
    <row r="284" spans="3:59" x14ac:dyDescent="0.45">
      <c r="C284" s="11"/>
      <c r="D284" s="11"/>
      <c r="E284" s="11"/>
      <c r="F284" s="11"/>
      <c r="G284" s="11"/>
      <c r="H284" s="11"/>
      <c r="I284" s="11"/>
      <c r="J284" s="11"/>
      <c r="K284" s="3"/>
      <c r="L284" s="3"/>
    </row>
    <row r="285" spans="3:59" x14ac:dyDescent="0.45">
      <c r="C285" s="3"/>
      <c r="D285" s="3"/>
      <c r="E285" s="3"/>
      <c r="F285" s="3"/>
      <c r="G285" s="3"/>
      <c r="H285" s="3"/>
      <c r="I285" s="3"/>
      <c r="J285" s="3"/>
    </row>
    <row r="286" spans="3:59" x14ac:dyDescent="0.45">
      <c r="C286" s="3"/>
      <c r="D286" s="3"/>
      <c r="E286" s="3"/>
      <c r="F286" s="3"/>
      <c r="G286" s="3"/>
      <c r="H286" s="3"/>
      <c r="I286" s="3"/>
      <c r="J286" s="3"/>
    </row>
    <row r="287" spans="3:59" x14ac:dyDescent="0.45">
      <c r="C287" s="3"/>
      <c r="D287" s="3"/>
      <c r="E287" s="3"/>
      <c r="F287" s="3"/>
      <c r="G287" s="3"/>
      <c r="H287" s="3"/>
      <c r="I287" s="3"/>
      <c r="J287" s="3"/>
    </row>
    <row r="288" spans="3:59" x14ac:dyDescent="0.45">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66" customWidth="1"/>
    <col min="2" max="2" width="5.59765625" style="65" customWidth="1"/>
    <col min="3" max="3" width="10.59765625" style="65" customWidth="1"/>
    <col min="4" max="4" width="10.59765625" style="65" hidden="1" customWidth="1"/>
    <col min="5" max="5" width="3.3984375" style="65" bestFit="1" customWidth="1"/>
    <col min="6" max="6" width="15.59765625" style="66" customWidth="1"/>
    <col min="7" max="7" width="3.3984375" style="66" bestFit="1" customWidth="1"/>
    <col min="8" max="8" width="15.59765625" style="66" customWidth="1"/>
    <col min="9" max="9" width="3.3984375" style="66" bestFit="1" customWidth="1"/>
    <col min="10" max="10" width="15.59765625" style="65" customWidth="1"/>
    <col min="11" max="11" width="3.3984375" style="66" bestFit="1" customWidth="1"/>
    <col min="12" max="12" width="15.59765625" style="66" customWidth="1"/>
    <col min="13" max="13" width="3.3984375" style="66" customWidth="1"/>
    <col min="14" max="14" width="50.59765625" style="66" customWidth="1"/>
    <col min="15" max="16384" width="9" style="66"/>
  </cols>
  <sheetData>
    <row r="1" spans="2:14" x14ac:dyDescent="0.45">
      <c r="B1" s="64" t="s">
        <v>32</v>
      </c>
    </row>
    <row r="2" spans="2:14" x14ac:dyDescent="0.45">
      <c r="B2" s="67" t="s">
        <v>33</v>
      </c>
      <c r="F2" s="68"/>
      <c r="J2" s="69"/>
    </row>
    <row r="3" spans="2:14" x14ac:dyDescent="0.45">
      <c r="B3" s="68" t="s">
        <v>158</v>
      </c>
      <c r="F3" s="69" t="s">
        <v>159</v>
      </c>
      <c r="J3" s="69"/>
    </row>
    <row r="4" spans="2:14" x14ac:dyDescent="0.45">
      <c r="B4" s="67"/>
      <c r="F4" s="307" t="s">
        <v>34</v>
      </c>
      <c r="G4" s="307"/>
      <c r="H4" s="307"/>
      <c r="I4" s="307"/>
      <c r="J4" s="307"/>
      <c r="K4" s="307"/>
      <c r="L4" s="307"/>
      <c r="N4" s="307" t="s">
        <v>164</v>
      </c>
    </row>
    <row r="5" spans="2:14" x14ac:dyDescent="0.45">
      <c r="B5" s="65" t="s">
        <v>20</v>
      </c>
      <c r="C5" s="65" t="s">
        <v>4</v>
      </c>
      <c r="F5" s="65" t="s">
        <v>165</v>
      </c>
      <c r="G5" s="65"/>
      <c r="H5" s="65" t="s">
        <v>166</v>
      </c>
      <c r="J5" s="65" t="s">
        <v>35</v>
      </c>
      <c r="L5" s="65" t="s">
        <v>34</v>
      </c>
      <c r="N5" s="307"/>
    </row>
    <row r="6" spans="2:14" x14ac:dyDescent="0.45">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45">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45">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45">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45">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45">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45">
      <c r="B12" s="70">
        <v>7</v>
      </c>
      <c r="C12" s="71" t="s">
        <v>44</v>
      </c>
      <c r="D12" s="72" t="str">
        <f t="shared" si="0"/>
        <v>g</v>
      </c>
      <c r="E12" s="70" t="s">
        <v>16</v>
      </c>
      <c r="F12" s="73"/>
      <c r="G12" s="70" t="s">
        <v>17</v>
      </c>
      <c r="H12" s="73"/>
      <c r="I12" s="74" t="s">
        <v>37</v>
      </c>
      <c r="J12" s="73">
        <v>0</v>
      </c>
      <c r="K12" s="75" t="s">
        <v>2</v>
      </c>
      <c r="L12" s="76" t="str">
        <f t="shared" si="1"/>
        <v/>
      </c>
      <c r="N12" s="77"/>
    </row>
    <row r="13" spans="2:14" x14ac:dyDescent="0.45">
      <c r="B13" s="70">
        <v>8</v>
      </c>
      <c r="C13" s="71" t="s">
        <v>45</v>
      </c>
      <c r="D13" s="72" t="str">
        <f t="shared" si="0"/>
        <v>h</v>
      </c>
      <c r="E13" s="70" t="s">
        <v>16</v>
      </c>
      <c r="F13" s="73"/>
      <c r="G13" s="70" t="s">
        <v>17</v>
      </c>
      <c r="H13" s="73"/>
      <c r="I13" s="74" t="s">
        <v>37</v>
      </c>
      <c r="J13" s="73">
        <v>0</v>
      </c>
      <c r="K13" s="75" t="s">
        <v>2</v>
      </c>
      <c r="L13" s="76" t="str">
        <f t="shared" si="1"/>
        <v/>
      </c>
      <c r="N13" s="77"/>
    </row>
    <row r="14" spans="2:14" x14ac:dyDescent="0.45">
      <c r="B14" s="70">
        <v>9</v>
      </c>
      <c r="C14" s="71" t="s">
        <v>46</v>
      </c>
      <c r="D14" s="72" t="str">
        <f t="shared" si="0"/>
        <v>i</v>
      </c>
      <c r="E14" s="70" t="s">
        <v>16</v>
      </c>
      <c r="F14" s="73"/>
      <c r="G14" s="70" t="s">
        <v>17</v>
      </c>
      <c r="H14" s="73"/>
      <c r="I14" s="74" t="s">
        <v>37</v>
      </c>
      <c r="J14" s="73">
        <v>0</v>
      </c>
      <c r="K14" s="75" t="s">
        <v>2</v>
      </c>
      <c r="L14" s="76" t="str">
        <f t="shared" si="1"/>
        <v/>
      </c>
      <c r="N14" s="77"/>
    </row>
    <row r="15" spans="2:14" x14ac:dyDescent="0.45">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5">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5">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5">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5">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5">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5">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5">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5">
      <c r="B23" s="70">
        <v>18</v>
      </c>
      <c r="C23" s="71" t="s">
        <v>55</v>
      </c>
      <c r="D23" s="72" t="str">
        <f t="shared" si="0"/>
        <v>r</v>
      </c>
      <c r="E23" s="70" t="s">
        <v>16</v>
      </c>
      <c r="F23" s="78"/>
      <c r="G23" s="70" t="s">
        <v>17</v>
      </c>
      <c r="H23" s="78"/>
      <c r="I23" s="74" t="s">
        <v>37</v>
      </c>
      <c r="J23" s="78"/>
      <c r="K23" s="75" t="s">
        <v>2</v>
      </c>
      <c r="L23" s="71">
        <v>1</v>
      </c>
      <c r="N23" s="77"/>
    </row>
    <row r="24" spans="2:14" x14ac:dyDescent="0.45">
      <c r="B24" s="70">
        <v>19</v>
      </c>
      <c r="C24" s="71" t="s">
        <v>56</v>
      </c>
      <c r="D24" s="72" t="str">
        <f t="shared" si="0"/>
        <v>s</v>
      </c>
      <c r="E24" s="70" t="s">
        <v>16</v>
      </c>
      <c r="F24" s="78"/>
      <c r="G24" s="70" t="s">
        <v>17</v>
      </c>
      <c r="H24" s="78"/>
      <c r="I24" s="74" t="s">
        <v>37</v>
      </c>
      <c r="J24" s="78"/>
      <c r="K24" s="75" t="s">
        <v>2</v>
      </c>
      <c r="L24" s="71">
        <v>2</v>
      </c>
      <c r="N24" s="77"/>
    </row>
    <row r="25" spans="2:14" x14ac:dyDescent="0.45">
      <c r="B25" s="70">
        <v>20</v>
      </c>
      <c r="C25" s="71" t="s">
        <v>57</v>
      </c>
      <c r="D25" s="72" t="str">
        <f t="shared" si="0"/>
        <v>t</v>
      </c>
      <c r="E25" s="70" t="s">
        <v>16</v>
      </c>
      <c r="F25" s="78"/>
      <c r="G25" s="70" t="s">
        <v>17</v>
      </c>
      <c r="H25" s="78"/>
      <c r="I25" s="74" t="s">
        <v>37</v>
      </c>
      <c r="J25" s="78"/>
      <c r="K25" s="75" t="s">
        <v>2</v>
      </c>
      <c r="L25" s="71">
        <v>3</v>
      </c>
      <c r="N25" s="77"/>
    </row>
    <row r="26" spans="2:14" x14ac:dyDescent="0.45">
      <c r="B26" s="70">
        <v>21</v>
      </c>
      <c r="C26" s="71" t="s">
        <v>58</v>
      </c>
      <c r="D26" s="72" t="str">
        <f t="shared" si="0"/>
        <v>u</v>
      </c>
      <c r="E26" s="70" t="s">
        <v>16</v>
      </c>
      <c r="F26" s="78"/>
      <c r="G26" s="70" t="s">
        <v>17</v>
      </c>
      <c r="H26" s="78"/>
      <c r="I26" s="74" t="s">
        <v>37</v>
      </c>
      <c r="J26" s="78"/>
      <c r="K26" s="75" t="s">
        <v>2</v>
      </c>
      <c r="L26" s="71">
        <v>4</v>
      </c>
      <c r="N26" s="77"/>
    </row>
    <row r="27" spans="2:14" x14ac:dyDescent="0.45">
      <c r="B27" s="70">
        <v>22</v>
      </c>
      <c r="C27" s="71" t="s">
        <v>59</v>
      </c>
      <c r="D27" s="72" t="str">
        <f t="shared" si="0"/>
        <v>v</v>
      </c>
      <c r="E27" s="70" t="s">
        <v>16</v>
      </c>
      <c r="F27" s="78"/>
      <c r="G27" s="70" t="s">
        <v>17</v>
      </c>
      <c r="H27" s="78"/>
      <c r="I27" s="74" t="s">
        <v>37</v>
      </c>
      <c r="J27" s="78"/>
      <c r="K27" s="75" t="s">
        <v>2</v>
      </c>
      <c r="L27" s="71">
        <v>5</v>
      </c>
      <c r="N27" s="77"/>
    </row>
    <row r="28" spans="2:14" x14ac:dyDescent="0.45">
      <c r="B28" s="70">
        <v>23</v>
      </c>
      <c r="C28" s="71" t="s">
        <v>60</v>
      </c>
      <c r="D28" s="72" t="str">
        <f t="shared" si="0"/>
        <v>w</v>
      </c>
      <c r="E28" s="70" t="s">
        <v>16</v>
      </c>
      <c r="F28" s="78"/>
      <c r="G28" s="70" t="s">
        <v>17</v>
      </c>
      <c r="H28" s="78"/>
      <c r="I28" s="74" t="s">
        <v>37</v>
      </c>
      <c r="J28" s="78"/>
      <c r="K28" s="75" t="s">
        <v>2</v>
      </c>
      <c r="L28" s="71">
        <v>6</v>
      </c>
      <c r="N28" s="77"/>
    </row>
    <row r="29" spans="2:14" x14ac:dyDescent="0.45">
      <c r="B29" s="70">
        <v>24</v>
      </c>
      <c r="C29" s="71" t="s">
        <v>61</v>
      </c>
      <c r="D29" s="72" t="str">
        <f t="shared" si="0"/>
        <v>x</v>
      </c>
      <c r="E29" s="70" t="s">
        <v>16</v>
      </c>
      <c r="F29" s="78"/>
      <c r="G29" s="70" t="s">
        <v>17</v>
      </c>
      <c r="H29" s="78"/>
      <c r="I29" s="74" t="s">
        <v>37</v>
      </c>
      <c r="J29" s="78"/>
      <c r="K29" s="75" t="s">
        <v>2</v>
      </c>
      <c r="L29" s="71">
        <v>7</v>
      </c>
      <c r="N29" s="77"/>
    </row>
    <row r="30" spans="2:14" x14ac:dyDescent="0.45">
      <c r="B30" s="70">
        <v>25</v>
      </c>
      <c r="C30" s="71" t="s">
        <v>62</v>
      </c>
      <c r="D30" s="72" t="str">
        <f t="shared" si="0"/>
        <v>y</v>
      </c>
      <c r="E30" s="70" t="s">
        <v>16</v>
      </c>
      <c r="F30" s="78"/>
      <c r="G30" s="70" t="s">
        <v>17</v>
      </c>
      <c r="H30" s="78"/>
      <c r="I30" s="74" t="s">
        <v>37</v>
      </c>
      <c r="J30" s="78"/>
      <c r="K30" s="75" t="s">
        <v>2</v>
      </c>
      <c r="L30" s="71">
        <v>8</v>
      </c>
      <c r="N30" s="77"/>
    </row>
    <row r="31" spans="2:14" x14ac:dyDescent="0.45">
      <c r="B31" s="70">
        <v>26</v>
      </c>
      <c r="C31" s="71" t="s">
        <v>63</v>
      </c>
      <c r="D31" s="72" t="str">
        <f t="shared" si="0"/>
        <v>z</v>
      </c>
      <c r="E31" s="70" t="s">
        <v>16</v>
      </c>
      <c r="F31" s="78"/>
      <c r="G31" s="70" t="s">
        <v>17</v>
      </c>
      <c r="H31" s="78"/>
      <c r="I31" s="74" t="s">
        <v>37</v>
      </c>
      <c r="J31" s="78"/>
      <c r="K31" s="75" t="s">
        <v>2</v>
      </c>
      <c r="L31" s="71">
        <v>1</v>
      </c>
      <c r="N31" s="77"/>
    </row>
    <row r="32" spans="2:14" x14ac:dyDescent="0.45">
      <c r="B32" s="70">
        <v>27</v>
      </c>
      <c r="C32" s="71" t="s">
        <v>61</v>
      </c>
      <c r="D32" s="72" t="str">
        <f t="shared" si="0"/>
        <v>x</v>
      </c>
      <c r="E32" s="70" t="s">
        <v>16</v>
      </c>
      <c r="F32" s="78"/>
      <c r="G32" s="70" t="s">
        <v>17</v>
      </c>
      <c r="H32" s="78"/>
      <c r="I32" s="74" t="s">
        <v>37</v>
      </c>
      <c r="J32" s="78"/>
      <c r="K32" s="75" t="s">
        <v>2</v>
      </c>
      <c r="L32" s="71">
        <v>2</v>
      </c>
      <c r="N32" s="77"/>
    </row>
    <row r="33" spans="2:14" x14ac:dyDescent="0.45">
      <c r="B33" s="70">
        <v>28</v>
      </c>
      <c r="C33" s="71" t="s">
        <v>64</v>
      </c>
      <c r="D33" s="72" t="str">
        <f t="shared" si="0"/>
        <v>aa</v>
      </c>
      <c r="E33" s="70" t="s">
        <v>16</v>
      </c>
      <c r="F33" s="78"/>
      <c r="G33" s="70" t="s">
        <v>17</v>
      </c>
      <c r="H33" s="78"/>
      <c r="I33" s="74" t="s">
        <v>37</v>
      </c>
      <c r="J33" s="78"/>
      <c r="K33" s="75" t="s">
        <v>2</v>
      </c>
      <c r="L33" s="71">
        <v>3</v>
      </c>
      <c r="N33" s="77"/>
    </row>
    <row r="34" spans="2:14" x14ac:dyDescent="0.45">
      <c r="B34" s="70">
        <v>29</v>
      </c>
      <c r="C34" s="71" t="s">
        <v>65</v>
      </c>
      <c r="D34" s="72" t="str">
        <f t="shared" si="0"/>
        <v>ab</v>
      </c>
      <c r="E34" s="70" t="s">
        <v>16</v>
      </c>
      <c r="F34" s="78"/>
      <c r="G34" s="70" t="s">
        <v>17</v>
      </c>
      <c r="H34" s="78"/>
      <c r="I34" s="74" t="s">
        <v>37</v>
      </c>
      <c r="J34" s="78"/>
      <c r="K34" s="75" t="s">
        <v>2</v>
      </c>
      <c r="L34" s="71">
        <v>4</v>
      </c>
      <c r="N34" s="77"/>
    </row>
    <row r="35" spans="2:14" x14ac:dyDescent="0.45">
      <c r="B35" s="70">
        <v>30</v>
      </c>
      <c r="C35" s="71" t="s">
        <v>66</v>
      </c>
      <c r="D35" s="72" t="str">
        <f t="shared" si="0"/>
        <v>ac</v>
      </c>
      <c r="E35" s="70" t="s">
        <v>16</v>
      </c>
      <c r="F35" s="78"/>
      <c r="G35" s="70" t="s">
        <v>17</v>
      </c>
      <c r="H35" s="78"/>
      <c r="I35" s="74" t="s">
        <v>37</v>
      </c>
      <c r="J35" s="78"/>
      <c r="K35" s="75" t="s">
        <v>2</v>
      </c>
      <c r="L35" s="71">
        <v>5</v>
      </c>
      <c r="N35" s="77"/>
    </row>
    <row r="36" spans="2:14" x14ac:dyDescent="0.45">
      <c r="B36" s="70">
        <v>31</v>
      </c>
      <c r="C36" s="71" t="s">
        <v>67</v>
      </c>
      <c r="D36" s="72" t="str">
        <f t="shared" si="0"/>
        <v>ad</v>
      </c>
      <c r="E36" s="70" t="s">
        <v>16</v>
      </c>
      <c r="F36" s="78"/>
      <c r="G36" s="70" t="s">
        <v>17</v>
      </c>
      <c r="H36" s="78"/>
      <c r="I36" s="74" t="s">
        <v>37</v>
      </c>
      <c r="J36" s="78"/>
      <c r="K36" s="75" t="s">
        <v>2</v>
      </c>
      <c r="L36" s="71">
        <v>6</v>
      </c>
      <c r="N36" s="77"/>
    </row>
    <row r="37" spans="2:14" x14ac:dyDescent="0.45">
      <c r="B37" s="70">
        <v>32</v>
      </c>
      <c r="C37" s="71" t="s">
        <v>68</v>
      </c>
      <c r="D37" s="72" t="str">
        <f t="shared" si="0"/>
        <v>ae</v>
      </c>
      <c r="E37" s="70" t="s">
        <v>16</v>
      </c>
      <c r="F37" s="78"/>
      <c r="G37" s="70" t="s">
        <v>17</v>
      </c>
      <c r="H37" s="78"/>
      <c r="I37" s="74" t="s">
        <v>37</v>
      </c>
      <c r="J37" s="78"/>
      <c r="K37" s="75" t="s">
        <v>2</v>
      </c>
      <c r="L37" s="71">
        <v>7</v>
      </c>
      <c r="N37" s="77"/>
    </row>
    <row r="38" spans="2:14" x14ac:dyDescent="0.45">
      <c r="B38" s="70">
        <v>33</v>
      </c>
      <c r="C38" s="71" t="s">
        <v>69</v>
      </c>
      <c r="D38" s="72" t="str">
        <f t="shared" si="0"/>
        <v>af</v>
      </c>
      <c r="E38" s="70" t="s">
        <v>16</v>
      </c>
      <c r="F38" s="78"/>
      <c r="G38" s="70" t="s">
        <v>17</v>
      </c>
      <c r="H38" s="78"/>
      <c r="I38" s="74" t="s">
        <v>37</v>
      </c>
      <c r="J38" s="78"/>
      <c r="K38" s="75" t="s">
        <v>2</v>
      </c>
      <c r="L38" s="71">
        <v>8</v>
      </c>
      <c r="N38" s="77"/>
    </row>
    <row r="39" spans="2:14" x14ac:dyDescent="0.45">
      <c r="B39" s="70">
        <v>34</v>
      </c>
      <c r="C39" s="79" t="s">
        <v>86</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45">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45">
      <c r="B41" s="70"/>
      <c r="C41" s="81" t="s">
        <v>36</v>
      </c>
      <c r="D41" s="72" t="str">
        <f>C39</f>
        <v>ag</v>
      </c>
      <c r="E41" s="70" t="s">
        <v>16</v>
      </c>
      <c r="F41" s="73" t="s">
        <v>36</v>
      </c>
      <c r="G41" s="70" t="s">
        <v>17</v>
      </c>
      <c r="H41" s="73" t="s">
        <v>36</v>
      </c>
      <c r="I41" s="74" t="s">
        <v>37</v>
      </c>
      <c r="J41" s="73" t="s">
        <v>36</v>
      </c>
      <c r="K41" s="75" t="s">
        <v>2</v>
      </c>
      <c r="L41" s="76">
        <f>IF(OR(L39="",L40=""),"",L39+L40)</f>
        <v>6</v>
      </c>
      <c r="N41" s="77" t="s">
        <v>167</v>
      </c>
    </row>
    <row r="42" spans="2:14" x14ac:dyDescent="0.45">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45">
      <c r="B43" s="70">
        <v>35</v>
      </c>
      <c r="C43" s="80" t="s">
        <v>36</v>
      </c>
      <c r="D43" s="72"/>
      <c r="E43" s="70" t="s">
        <v>16</v>
      </c>
      <c r="F43" s="73"/>
      <c r="G43" s="70" t="s">
        <v>17</v>
      </c>
      <c r="H43" s="73"/>
      <c r="I43" s="74" t="s">
        <v>37</v>
      </c>
      <c r="J43" s="73">
        <v>0</v>
      </c>
      <c r="K43" s="75" t="s">
        <v>2</v>
      </c>
      <c r="L43" s="76" t="str">
        <f t="shared" si="3"/>
        <v/>
      </c>
      <c r="N43" s="77"/>
    </row>
    <row r="44" spans="2:14" x14ac:dyDescent="0.45">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45">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45">
      <c r="B46" s="70">
        <v>36</v>
      </c>
      <c r="C46" s="80" t="s">
        <v>36</v>
      </c>
      <c r="D46" s="72"/>
      <c r="E46" s="70" t="s">
        <v>16</v>
      </c>
      <c r="F46" s="73"/>
      <c r="G46" s="70" t="s">
        <v>17</v>
      </c>
      <c r="H46" s="73"/>
      <c r="I46" s="74" t="s">
        <v>37</v>
      </c>
      <c r="J46" s="73">
        <v>0</v>
      </c>
      <c r="K46" s="75" t="s">
        <v>2</v>
      </c>
      <c r="L46" s="76" t="str">
        <f t="shared" si="4"/>
        <v/>
      </c>
      <c r="N46" s="77"/>
    </row>
    <row r="47" spans="2:14" x14ac:dyDescent="0.45">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45">
      <c r="C49" s="67" t="s">
        <v>258</v>
      </c>
      <c r="D49" s="67"/>
    </row>
    <row r="50" spans="3:4" x14ac:dyDescent="0.45">
      <c r="C50" s="67" t="s">
        <v>260</v>
      </c>
      <c r="D50" s="67"/>
    </row>
    <row r="51" spans="3:4" x14ac:dyDescent="0.45">
      <c r="C51" s="67" t="s">
        <v>259</v>
      </c>
      <c r="D51" s="67"/>
    </row>
    <row r="52" spans="3:4" x14ac:dyDescent="0.45">
      <c r="C52" s="67" t="s">
        <v>261</v>
      </c>
      <c r="D52" s="67"/>
    </row>
    <row r="53" spans="3:4" x14ac:dyDescent="0.45">
      <c r="C53" s="67" t="s">
        <v>173</v>
      </c>
      <c r="D53" s="67"/>
    </row>
    <row r="54" spans="3:4" x14ac:dyDescent="0.45">
      <c r="C54" s="67" t="s">
        <v>174</v>
      </c>
      <c r="D54"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16" customWidth="1"/>
    <col min="2" max="3" width="9" style="16"/>
    <col min="4" max="4" width="40.59765625" style="16" customWidth="1"/>
    <col min="5" max="16384" width="9" style="16"/>
  </cols>
  <sheetData>
    <row r="1" spans="2:11" x14ac:dyDescent="0.45">
      <c r="B1" s="16" t="s">
        <v>90</v>
      </c>
      <c r="D1" s="33"/>
      <c r="E1" s="33"/>
      <c r="F1" s="33"/>
    </row>
    <row r="2" spans="2:11" s="17" customFormat="1" ht="20.25" customHeight="1" x14ac:dyDescent="0.45">
      <c r="B2" s="34" t="s">
        <v>228</v>
      </c>
      <c r="C2" s="34"/>
      <c r="D2" s="33"/>
      <c r="E2" s="33"/>
      <c r="F2" s="33"/>
    </row>
    <row r="3" spans="2:11" s="17" customFormat="1" ht="20.25" customHeight="1" x14ac:dyDescent="0.45">
      <c r="B3" s="34"/>
      <c r="C3" s="34"/>
      <c r="D3" s="33"/>
      <c r="E3" s="33"/>
      <c r="F3" s="33"/>
    </row>
    <row r="4" spans="2:11" s="17" customFormat="1" ht="20.25" customHeight="1" x14ac:dyDescent="0.45">
      <c r="B4" s="62"/>
      <c r="C4" s="33" t="s">
        <v>160</v>
      </c>
      <c r="D4" s="33"/>
      <c r="F4" s="308" t="s">
        <v>161</v>
      </c>
      <c r="G4" s="308"/>
      <c r="H4" s="308"/>
      <c r="I4" s="308"/>
      <c r="J4" s="308"/>
      <c r="K4" s="308"/>
    </row>
    <row r="5" spans="2:11" s="17" customFormat="1" ht="20.25" customHeight="1" x14ac:dyDescent="0.45">
      <c r="B5" s="63"/>
      <c r="C5" s="33" t="s">
        <v>162</v>
      </c>
      <c r="D5" s="33"/>
      <c r="F5" s="308"/>
      <c r="G5" s="308"/>
      <c r="H5" s="308"/>
      <c r="I5" s="308"/>
      <c r="J5" s="308"/>
      <c r="K5" s="308"/>
    </row>
    <row r="6" spans="2:11" s="17" customFormat="1" ht="20.25" customHeight="1" x14ac:dyDescent="0.45">
      <c r="B6" s="36" t="s">
        <v>155</v>
      </c>
      <c r="C6" s="33"/>
      <c r="D6" s="33"/>
      <c r="E6" s="35"/>
      <c r="F6" s="33"/>
    </row>
    <row r="7" spans="2:11" s="17" customFormat="1" ht="20.25" customHeight="1" x14ac:dyDescent="0.45">
      <c r="B7" s="34"/>
      <c r="C7" s="34"/>
      <c r="D7" s="33"/>
      <c r="E7" s="35"/>
      <c r="F7" s="33"/>
    </row>
    <row r="8" spans="2:11" s="17" customFormat="1" ht="20.25" customHeight="1" x14ac:dyDescent="0.45">
      <c r="B8" s="33" t="s">
        <v>91</v>
      </c>
      <c r="C8" s="34"/>
      <c r="D8" s="33"/>
      <c r="E8" s="35"/>
      <c r="F8" s="33"/>
    </row>
    <row r="9" spans="2:11" s="17" customFormat="1" ht="20.25" customHeight="1" x14ac:dyDescent="0.45">
      <c r="B9" s="34"/>
      <c r="C9" s="34"/>
      <c r="D9" s="33"/>
      <c r="E9" s="33"/>
      <c r="F9" s="33"/>
    </row>
    <row r="10" spans="2:11" s="17" customFormat="1" ht="20.25" customHeight="1" x14ac:dyDescent="0.45">
      <c r="B10" s="33" t="s">
        <v>183</v>
      </c>
      <c r="C10" s="34"/>
      <c r="D10" s="33"/>
      <c r="E10" s="33"/>
      <c r="F10" s="33"/>
    </row>
    <row r="11" spans="2:11" s="17" customFormat="1" ht="20.25" customHeight="1" x14ac:dyDescent="0.45">
      <c r="B11" s="33"/>
      <c r="C11" s="34"/>
      <c r="D11" s="33"/>
    </row>
    <row r="12" spans="2:11" s="17" customFormat="1" ht="20.25" customHeight="1" x14ac:dyDescent="0.45">
      <c r="B12" s="33" t="s">
        <v>192</v>
      </c>
      <c r="C12" s="34"/>
      <c r="D12" s="33"/>
    </row>
    <row r="13" spans="2:11" s="17" customFormat="1" ht="20.25" customHeight="1" x14ac:dyDescent="0.45">
      <c r="B13" s="33"/>
      <c r="C13" s="34"/>
      <c r="D13" s="33"/>
    </row>
    <row r="14" spans="2:11" s="17" customFormat="1" ht="20.25" customHeight="1" x14ac:dyDescent="0.45">
      <c r="B14" s="33" t="s">
        <v>184</v>
      </c>
      <c r="C14" s="34"/>
      <c r="D14" s="33"/>
    </row>
    <row r="15" spans="2:11" s="17" customFormat="1" ht="20.25" customHeight="1" x14ac:dyDescent="0.45">
      <c r="B15" s="33"/>
      <c r="C15" s="34"/>
      <c r="D15" s="33"/>
    </row>
    <row r="16" spans="2:11" s="17" customFormat="1" ht="17.25" customHeight="1" x14ac:dyDescent="0.45">
      <c r="B16" s="33" t="s">
        <v>234</v>
      </c>
      <c r="C16" s="33"/>
      <c r="D16" s="33"/>
    </row>
    <row r="17" spans="2:25" s="17" customFormat="1" ht="17.25" customHeight="1" x14ac:dyDescent="0.45">
      <c r="B17" s="33" t="s">
        <v>150</v>
      </c>
      <c r="C17" s="33"/>
      <c r="D17" s="33"/>
    </row>
    <row r="18" spans="2:25" s="17" customFormat="1" ht="17.25" customHeight="1" x14ac:dyDescent="0.45">
      <c r="B18" s="33"/>
      <c r="C18" s="33"/>
      <c r="D18" s="33"/>
    </row>
    <row r="19" spans="2:25" s="17" customFormat="1" ht="17.25" customHeight="1" x14ac:dyDescent="0.45">
      <c r="B19" s="33"/>
      <c r="C19" s="18" t="s">
        <v>20</v>
      </c>
      <c r="D19" s="18" t="s">
        <v>3</v>
      </c>
    </row>
    <row r="20" spans="2:25" s="17" customFormat="1" ht="17.25" customHeight="1" x14ac:dyDescent="0.45">
      <c r="B20" s="33"/>
      <c r="C20" s="18">
        <v>1</v>
      </c>
      <c r="D20" s="37" t="s">
        <v>70</v>
      </c>
    </row>
    <row r="21" spans="2:25" s="17" customFormat="1" ht="17.25" customHeight="1" x14ac:dyDescent="0.45">
      <c r="B21" s="33"/>
      <c r="C21" s="18">
        <v>2</v>
      </c>
      <c r="D21" s="37" t="s">
        <v>229</v>
      </c>
    </row>
    <row r="22" spans="2:25" s="17" customFormat="1" ht="17.25" customHeight="1" x14ac:dyDescent="0.45">
      <c r="B22" s="33"/>
      <c r="C22" s="18">
        <v>3</v>
      </c>
      <c r="D22" s="37" t="s">
        <v>230</v>
      </c>
    </row>
    <row r="23" spans="2:25" s="17" customFormat="1" ht="17.25" customHeight="1" x14ac:dyDescent="0.45">
      <c r="B23" s="33"/>
      <c r="C23" s="18">
        <v>4</v>
      </c>
      <c r="D23" s="37" t="s">
        <v>100</v>
      </c>
    </row>
    <row r="24" spans="2:25" s="17" customFormat="1" ht="17.25" customHeight="1" x14ac:dyDescent="0.45">
      <c r="B24" s="33"/>
      <c r="C24" s="18">
        <v>5</v>
      </c>
      <c r="D24" s="37" t="s">
        <v>231</v>
      </c>
    </row>
    <row r="25" spans="2:25" s="17" customFormat="1" ht="17.25" customHeight="1" x14ac:dyDescent="0.45">
      <c r="B25" s="33"/>
      <c r="C25" s="18">
        <v>6</v>
      </c>
      <c r="D25" s="37" t="s">
        <v>232</v>
      </c>
    </row>
    <row r="26" spans="2:25" s="17" customFormat="1" ht="17.25" customHeight="1" x14ac:dyDescent="0.45">
      <c r="B26" s="33"/>
      <c r="C26" s="18">
        <v>7</v>
      </c>
      <c r="D26" s="37" t="s">
        <v>233</v>
      </c>
    </row>
    <row r="27" spans="2:25" s="17" customFormat="1" ht="17.25" customHeight="1" x14ac:dyDescent="0.45">
      <c r="B27" s="33"/>
      <c r="C27" s="18">
        <v>8</v>
      </c>
      <c r="D27" s="37" t="s">
        <v>235</v>
      </c>
    </row>
    <row r="28" spans="2:25" s="17" customFormat="1" ht="17.25" customHeight="1" x14ac:dyDescent="0.45">
      <c r="B28" s="33"/>
      <c r="C28" s="35"/>
      <c r="D28" s="33"/>
    </row>
    <row r="29" spans="2:25" s="17" customFormat="1" ht="17.25" customHeight="1" x14ac:dyDescent="0.45">
      <c r="B29" s="33" t="s">
        <v>244</v>
      </c>
      <c r="C29" s="33"/>
      <c r="D29" s="33"/>
    </row>
    <row r="30" spans="2:25" s="17" customFormat="1" ht="17.25" customHeight="1" x14ac:dyDescent="0.45">
      <c r="B30" s="33" t="s">
        <v>92</v>
      </c>
      <c r="C30" s="33"/>
      <c r="D30" s="33"/>
    </row>
    <row r="31" spans="2:25" s="17" customFormat="1" ht="17.25" customHeight="1" x14ac:dyDescent="0.45">
      <c r="B31" s="33"/>
      <c r="C31" s="33"/>
      <c r="D31" s="33"/>
      <c r="G31" s="38"/>
      <c r="H31" s="38"/>
      <c r="J31" s="38"/>
      <c r="K31" s="38"/>
      <c r="L31" s="38"/>
      <c r="M31" s="38"/>
      <c r="N31" s="38"/>
      <c r="O31" s="38"/>
      <c r="R31" s="38"/>
      <c r="S31" s="38"/>
      <c r="T31" s="38"/>
      <c r="W31" s="38"/>
      <c r="X31" s="38"/>
      <c r="Y31" s="38"/>
    </row>
    <row r="32" spans="2:25" s="17" customFormat="1" ht="17.25" customHeight="1" x14ac:dyDescent="0.45">
      <c r="B32" s="33"/>
      <c r="C32" s="18" t="s">
        <v>4</v>
      </c>
      <c r="D32" s="18" t="s">
        <v>5</v>
      </c>
      <c r="G32" s="38"/>
      <c r="H32" s="38"/>
      <c r="J32" s="38"/>
      <c r="K32" s="38"/>
      <c r="L32" s="38"/>
      <c r="M32" s="38"/>
      <c r="N32" s="38"/>
      <c r="O32" s="38"/>
      <c r="R32" s="38"/>
      <c r="S32" s="38"/>
      <c r="T32" s="38"/>
      <c r="W32" s="38"/>
      <c r="X32" s="38"/>
      <c r="Y32" s="38"/>
    </row>
    <row r="33" spans="2:51" s="17" customFormat="1" ht="17.25" customHeight="1" x14ac:dyDescent="0.45">
      <c r="B33" s="33"/>
      <c r="C33" s="18" t="s">
        <v>6</v>
      </c>
      <c r="D33" s="37" t="s">
        <v>93</v>
      </c>
      <c r="G33" s="38"/>
      <c r="H33" s="38"/>
      <c r="J33" s="38"/>
      <c r="K33" s="38"/>
      <c r="L33" s="38"/>
      <c r="M33" s="38"/>
      <c r="N33" s="38"/>
      <c r="O33" s="38"/>
      <c r="R33" s="38"/>
      <c r="S33" s="38"/>
      <c r="T33" s="38"/>
      <c r="W33" s="38"/>
      <c r="X33" s="38"/>
      <c r="Y33" s="38"/>
    </row>
    <row r="34" spans="2:51" s="17" customFormat="1" ht="17.25" customHeight="1" x14ac:dyDescent="0.45">
      <c r="B34" s="33"/>
      <c r="C34" s="18" t="s">
        <v>7</v>
      </c>
      <c r="D34" s="37" t="s">
        <v>94</v>
      </c>
      <c r="G34" s="38"/>
      <c r="H34" s="38"/>
      <c r="J34" s="38"/>
      <c r="K34" s="38"/>
      <c r="L34" s="38"/>
      <c r="M34" s="38"/>
      <c r="N34" s="38"/>
      <c r="O34" s="38"/>
      <c r="R34" s="38"/>
      <c r="S34" s="38"/>
      <c r="T34" s="38"/>
      <c r="W34" s="38"/>
      <c r="X34" s="38"/>
      <c r="Y34" s="38"/>
    </row>
    <row r="35" spans="2:51" s="17" customFormat="1" ht="17.25" customHeight="1" x14ac:dyDescent="0.45">
      <c r="B35" s="33"/>
      <c r="C35" s="18" t="s">
        <v>8</v>
      </c>
      <c r="D35" s="37" t="s">
        <v>95</v>
      </c>
      <c r="G35" s="38"/>
      <c r="H35" s="38"/>
      <c r="J35" s="38"/>
      <c r="K35" s="38"/>
      <c r="L35" s="38"/>
      <c r="M35" s="38"/>
      <c r="N35" s="38"/>
      <c r="O35" s="38"/>
      <c r="R35" s="38"/>
      <c r="S35" s="38"/>
      <c r="T35" s="38"/>
      <c r="W35" s="38"/>
      <c r="X35" s="38"/>
      <c r="Y35" s="38"/>
    </row>
    <row r="36" spans="2:51" s="17" customFormat="1" ht="17.25" customHeight="1" x14ac:dyDescent="0.45">
      <c r="B36" s="33"/>
      <c r="C36" s="18" t="s">
        <v>9</v>
      </c>
      <c r="D36" s="37" t="s">
        <v>156</v>
      </c>
      <c r="G36" s="38"/>
      <c r="H36" s="38"/>
      <c r="J36" s="38"/>
      <c r="K36" s="38"/>
      <c r="L36" s="38"/>
      <c r="M36" s="38"/>
      <c r="N36" s="38"/>
      <c r="O36" s="38"/>
      <c r="R36" s="38"/>
      <c r="S36" s="38"/>
      <c r="T36" s="38"/>
      <c r="W36" s="38"/>
      <c r="X36" s="38"/>
      <c r="Y36" s="38"/>
    </row>
    <row r="37" spans="2:51" s="17" customFormat="1" ht="17.25" customHeight="1" x14ac:dyDescent="0.45">
      <c r="B37" s="33"/>
      <c r="C37" s="33"/>
      <c r="D37" s="33"/>
      <c r="G37" s="38"/>
      <c r="H37" s="38"/>
      <c r="J37" s="38"/>
      <c r="K37" s="38"/>
      <c r="L37" s="38"/>
      <c r="M37" s="38"/>
      <c r="N37" s="38"/>
      <c r="O37" s="38"/>
      <c r="R37" s="38"/>
      <c r="S37" s="38"/>
      <c r="T37" s="38"/>
      <c r="W37" s="38"/>
      <c r="X37" s="38"/>
      <c r="Y37" s="38"/>
    </row>
    <row r="38" spans="2:51" s="17" customFormat="1" ht="17.25" customHeight="1" x14ac:dyDescent="0.45">
      <c r="B38" s="33"/>
      <c r="C38" s="39" t="s">
        <v>10</v>
      </c>
      <c r="D38" s="33"/>
      <c r="G38" s="38"/>
      <c r="H38" s="38"/>
      <c r="J38" s="38"/>
      <c r="K38" s="38"/>
      <c r="L38" s="38"/>
      <c r="M38" s="38"/>
      <c r="N38" s="38"/>
      <c r="O38" s="38"/>
      <c r="R38" s="38"/>
      <c r="S38" s="38"/>
      <c r="T38" s="38"/>
      <c r="W38" s="38"/>
      <c r="X38" s="38"/>
      <c r="Y38" s="38"/>
    </row>
    <row r="39" spans="2:51" s="17" customFormat="1" ht="17.25" customHeight="1" x14ac:dyDescent="0.45">
      <c r="C39" s="33" t="s">
        <v>96</v>
      </c>
      <c r="F39" s="39"/>
      <c r="G39" s="38"/>
      <c r="H39" s="38"/>
      <c r="J39" s="38"/>
      <c r="K39" s="38"/>
      <c r="L39" s="38"/>
      <c r="M39" s="38"/>
      <c r="N39" s="38"/>
      <c r="O39" s="38"/>
      <c r="R39" s="38"/>
      <c r="S39" s="38"/>
      <c r="T39" s="38"/>
      <c r="W39" s="38"/>
      <c r="X39" s="38"/>
      <c r="Y39" s="38"/>
    </row>
    <row r="40" spans="2:51" s="17" customFormat="1" ht="17.25" customHeight="1" x14ac:dyDescent="0.45">
      <c r="C40" s="33" t="s">
        <v>157</v>
      </c>
      <c r="F40" s="33"/>
      <c r="G40" s="38"/>
      <c r="H40" s="38"/>
      <c r="J40" s="38"/>
      <c r="K40" s="38"/>
      <c r="L40" s="38"/>
      <c r="M40" s="38"/>
      <c r="N40" s="38"/>
      <c r="O40" s="38"/>
      <c r="R40" s="38"/>
      <c r="S40" s="38"/>
      <c r="T40" s="38"/>
      <c r="W40" s="38"/>
      <c r="X40" s="38"/>
      <c r="Y40" s="38"/>
    </row>
    <row r="41" spans="2:51" s="17" customFormat="1" ht="17.25" customHeight="1" x14ac:dyDescent="0.45">
      <c r="B41" s="33"/>
      <c r="C41" s="33"/>
      <c r="D41" s="33"/>
      <c r="E41" s="39"/>
      <c r="F41" s="38"/>
      <c r="G41" s="38"/>
      <c r="H41" s="38"/>
      <c r="J41" s="38"/>
      <c r="K41" s="38"/>
      <c r="L41" s="38"/>
      <c r="M41" s="38"/>
      <c r="N41" s="38"/>
      <c r="O41" s="38"/>
      <c r="R41" s="38"/>
      <c r="S41" s="38"/>
      <c r="T41" s="38"/>
      <c r="W41" s="38"/>
      <c r="X41" s="38"/>
      <c r="Y41" s="38"/>
    </row>
    <row r="42" spans="2:51" s="17" customFormat="1" ht="17.25" customHeight="1" x14ac:dyDescent="0.45">
      <c r="B42" s="33" t="s">
        <v>245</v>
      </c>
      <c r="C42" s="33"/>
      <c r="D42" s="33"/>
    </row>
    <row r="43" spans="2:51" s="17" customFormat="1" ht="17.25" customHeight="1" x14ac:dyDescent="0.45">
      <c r="B43" s="33" t="s">
        <v>151</v>
      </c>
      <c r="C43" s="33"/>
      <c r="D43" s="33"/>
    </row>
    <row r="44" spans="2:51" s="17" customFormat="1" ht="17.25" customHeight="1" x14ac:dyDescent="0.45">
      <c r="B44" s="40" t="s">
        <v>152</v>
      </c>
      <c r="E44" s="38"/>
      <c r="F44" s="38"/>
      <c r="G44" s="38"/>
      <c r="H44" s="38"/>
      <c r="I44" s="38"/>
      <c r="J44" s="38"/>
      <c r="K44" s="38"/>
      <c r="L44" s="38"/>
      <c r="M44" s="38"/>
      <c r="N44" s="38"/>
      <c r="O44" s="38"/>
      <c r="P44" s="38"/>
      <c r="Q44" s="38"/>
      <c r="R44" s="38"/>
      <c r="S44" s="38"/>
      <c r="T44" s="38"/>
      <c r="U44" s="38"/>
      <c r="Y44" s="38"/>
      <c r="Z44" s="38"/>
      <c r="AA44" s="38"/>
      <c r="AB44" s="38"/>
      <c r="AD44" s="38"/>
      <c r="AE44" s="38"/>
      <c r="AF44" s="38"/>
      <c r="AG44" s="38"/>
      <c r="AH44" s="38"/>
      <c r="AI44" s="41"/>
      <c r="AJ44" s="38"/>
      <c r="AK44" s="38"/>
      <c r="AL44" s="38"/>
      <c r="AM44" s="38"/>
      <c r="AN44" s="38"/>
      <c r="AO44" s="38"/>
      <c r="AP44" s="38"/>
      <c r="AQ44" s="38"/>
      <c r="AR44" s="38"/>
      <c r="AS44" s="38"/>
      <c r="AT44" s="38"/>
      <c r="AU44" s="38"/>
      <c r="AV44" s="38"/>
      <c r="AW44" s="38"/>
      <c r="AX44" s="38"/>
      <c r="AY44" s="41"/>
    </row>
    <row r="45" spans="2:51" s="17" customFormat="1" ht="17.25" customHeight="1" x14ac:dyDescent="0.45"/>
    <row r="46" spans="2:51" s="17" customFormat="1" ht="17.25" customHeight="1" x14ac:dyDescent="0.45">
      <c r="B46" s="33" t="s">
        <v>246</v>
      </c>
      <c r="C46" s="33"/>
    </row>
    <row r="47" spans="2:51" s="17" customFormat="1" ht="17.25" customHeight="1" x14ac:dyDescent="0.45">
      <c r="B47" s="33"/>
      <c r="C47" s="33"/>
    </row>
    <row r="48" spans="2:51" s="17" customFormat="1" ht="17.25" customHeight="1" x14ac:dyDescent="0.45">
      <c r="B48" s="33" t="s">
        <v>247</v>
      </c>
      <c r="C48" s="33"/>
    </row>
    <row r="49" spans="2:54" s="17" customFormat="1" ht="17.25" customHeight="1" x14ac:dyDescent="0.45">
      <c r="B49" s="33" t="s">
        <v>186</v>
      </c>
      <c r="C49" s="33"/>
    </row>
    <row r="50" spans="2:54" s="17" customFormat="1" ht="17.25" customHeight="1" x14ac:dyDescent="0.45">
      <c r="B50" s="33"/>
      <c r="C50" s="33"/>
    </row>
    <row r="51" spans="2:54" s="17" customFormat="1" ht="17.25" customHeight="1" x14ac:dyDescent="0.45">
      <c r="B51" s="33" t="s">
        <v>248</v>
      </c>
      <c r="C51" s="33"/>
    </row>
    <row r="52" spans="2:54" s="17" customFormat="1" ht="17.25" customHeight="1" x14ac:dyDescent="0.45">
      <c r="B52" s="33" t="s">
        <v>97</v>
      </c>
      <c r="C52" s="33"/>
    </row>
    <row r="53" spans="2:54" s="17" customFormat="1" ht="17.25" customHeight="1" x14ac:dyDescent="0.45">
      <c r="B53" s="33"/>
      <c r="C53" s="33"/>
    </row>
    <row r="54" spans="2:54" s="17" customFormat="1" ht="17.25" customHeight="1" x14ac:dyDescent="0.45">
      <c r="B54" s="33" t="s">
        <v>249</v>
      </c>
      <c r="C54" s="33"/>
      <c r="D54" s="33"/>
    </row>
    <row r="55" spans="2:54" s="17" customFormat="1" ht="17.25" customHeight="1" x14ac:dyDescent="0.45">
      <c r="B55" s="33"/>
      <c r="C55" s="33"/>
      <c r="D55" s="33"/>
    </row>
    <row r="56" spans="2:54" s="17" customFormat="1" ht="17.25" customHeight="1" x14ac:dyDescent="0.45">
      <c r="B56" s="17" t="s">
        <v>250</v>
      </c>
      <c r="D56" s="33"/>
    </row>
    <row r="57" spans="2:54" s="17" customFormat="1" ht="17.25" customHeight="1" x14ac:dyDescent="0.45">
      <c r="B57" s="17" t="s">
        <v>98</v>
      </c>
      <c r="D57" s="33"/>
    </row>
    <row r="58" spans="2:54" s="17" customFormat="1" ht="17.25" customHeight="1" x14ac:dyDescent="0.45">
      <c r="B58" s="17" t="s">
        <v>187</v>
      </c>
    </row>
    <row r="59" spans="2:54" s="17" customFormat="1" ht="17.25" customHeight="1" x14ac:dyDescent="0.45"/>
    <row r="60" spans="2:54" s="17" customFormat="1" ht="17.25" customHeight="1" x14ac:dyDescent="0.45">
      <c r="B60" s="17" t="s">
        <v>251</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4" s="17" customFormat="1" ht="17.25" customHeight="1" x14ac:dyDescent="0.45">
      <c r="B61" s="160" t="s">
        <v>188</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row>
    <row r="62" spans="2:54" ht="18.75" customHeight="1" x14ac:dyDescent="0.45">
      <c r="B62" s="161" t="s">
        <v>189</v>
      </c>
    </row>
    <row r="63" spans="2:54" ht="18.75" customHeight="1" x14ac:dyDescent="0.45">
      <c r="B63" s="160" t="s">
        <v>190</v>
      </c>
    </row>
    <row r="64" spans="2:54" ht="18.75" customHeight="1" x14ac:dyDescent="0.45">
      <c r="B64" s="161" t="s">
        <v>191</v>
      </c>
    </row>
    <row r="65" spans="2:2" ht="18.75" customHeight="1" x14ac:dyDescent="0.45">
      <c r="B65" s="160" t="s">
        <v>255</v>
      </c>
    </row>
    <row r="66" spans="2:2" ht="18.75" customHeight="1" x14ac:dyDescent="0.45">
      <c r="B66" s="160" t="s">
        <v>256</v>
      </c>
    </row>
    <row r="67" spans="2:2" ht="18.75" customHeight="1" x14ac:dyDescent="0.45">
      <c r="B67" s="160"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16" customWidth="1"/>
    <col min="2" max="2" width="11.5" style="16" customWidth="1"/>
    <col min="3" max="12" width="40.59765625" style="16" customWidth="1"/>
    <col min="13" max="16384" width="9" style="16"/>
  </cols>
  <sheetData>
    <row r="1" spans="2:4" x14ac:dyDescent="0.45">
      <c r="B1" s="17" t="s">
        <v>82</v>
      </c>
      <c r="C1" s="17"/>
      <c r="D1" s="17"/>
    </row>
    <row r="2" spans="2:4" x14ac:dyDescent="0.45">
      <c r="B2" s="17"/>
      <c r="C2" s="17"/>
      <c r="D2" s="17"/>
    </row>
    <row r="3" spans="2:4" x14ac:dyDescent="0.45">
      <c r="B3" s="18" t="s">
        <v>83</v>
      </c>
      <c r="C3" s="18" t="s">
        <v>84</v>
      </c>
      <c r="D3" s="17"/>
    </row>
    <row r="4" spans="2:4" x14ac:dyDescent="0.45">
      <c r="B4" s="59">
        <v>1</v>
      </c>
      <c r="C4" s="60" t="s">
        <v>195</v>
      </c>
      <c r="D4" s="17"/>
    </row>
    <row r="5" spans="2:4" x14ac:dyDescent="0.45">
      <c r="B5" s="59">
        <v>2</v>
      </c>
      <c r="C5" s="60" t="s">
        <v>196</v>
      </c>
      <c r="D5" s="17"/>
    </row>
    <row r="6" spans="2:4" x14ac:dyDescent="0.45">
      <c r="B6" s="59">
        <v>3</v>
      </c>
      <c r="C6" s="60" t="s">
        <v>101</v>
      </c>
      <c r="D6" s="17"/>
    </row>
    <row r="7" spans="2:4" x14ac:dyDescent="0.45">
      <c r="B7" s="59">
        <v>4</v>
      </c>
      <c r="C7" s="60" t="s">
        <v>101</v>
      </c>
      <c r="D7" s="17"/>
    </row>
    <row r="8" spans="2:4" x14ac:dyDescent="0.45">
      <c r="B8" s="59">
        <v>5</v>
      </c>
      <c r="C8" s="60" t="s">
        <v>101</v>
      </c>
      <c r="D8" s="17"/>
    </row>
    <row r="9" spans="2:4" x14ac:dyDescent="0.45">
      <c r="B9" s="59">
        <v>6</v>
      </c>
      <c r="C9" s="60" t="s">
        <v>101</v>
      </c>
    </row>
    <row r="10" spans="2:4" x14ac:dyDescent="0.45">
      <c r="B10" s="59">
        <v>7</v>
      </c>
      <c r="C10" s="60" t="s">
        <v>101</v>
      </c>
      <c r="D10" s="17"/>
    </row>
    <row r="11" spans="2:4" x14ac:dyDescent="0.45">
      <c r="B11" s="59">
        <v>8</v>
      </c>
      <c r="C11" s="60" t="s">
        <v>101</v>
      </c>
      <c r="D11" s="17"/>
    </row>
    <row r="12" spans="2:4" x14ac:dyDescent="0.45">
      <c r="B12" s="59">
        <v>9</v>
      </c>
      <c r="C12" s="60" t="s">
        <v>101</v>
      </c>
      <c r="D12" s="17"/>
    </row>
    <row r="13" spans="2:4" x14ac:dyDescent="0.45">
      <c r="B13" s="59">
        <v>10</v>
      </c>
      <c r="C13" s="60" t="s">
        <v>101</v>
      </c>
      <c r="D13" s="17"/>
    </row>
    <row r="15" spans="2:4" x14ac:dyDescent="0.45">
      <c r="B15" s="17" t="s">
        <v>85</v>
      </c>
    </row>
    <row r="16" spans="2:4" ht="18.600000000000001" thickBot="1" x14ac:dyDescent="0.5"/>
    <row r="17" spans="2:12" ht="20.399999999999999" thickBot="1" x14ac:dyDescent="0.5">
      <c r="B17" s="19" t="s">
        <v>71</v>
      </c>
      <c r="C17" s="20" t="s">
        <v>197</v>
      </c>
      <c r="D17" s="21" t="s">
        <v>198</v>
      </c>
      <c r="E17" s="21" t="s">
        <v>214</v>
      </c>
      <c r="F17" s="21" t="s">
        <v>217</v>
      </c>
      <c r="G17" s="21" t="s">
        <v>199</v>
      </c>
      <c r="H17" s="43" t="s">
        <v>200</v>
      </c>
      <c r="I17" s="43" t="s">
        <v>201</v>
      </c>
      <c r="J17" s="43" t="s">
        <v>235</v>
      </c>
      <c r="K17" s="43" t="s">
        <v>218</v>
      </c>
      <c r="L17" s="44" t="s">
        <v>218</v>
      </c>
    </row>
    <row r="18" spans="2:12" ht="19.8" x14ac:dyDescent="0.45">
      <c r="B18" s="309" t="s">
        <v>72</v>
      </c>
      <c r="C18" s="22" t="s">
        <v>89</v>
      </c>
      <c r="D18" s="23" t="s">
        <v>102</v>
      </c>
      <c r="E18" s="23" t="s">
        <v>202</v>
      </c>
      <c r="F18" s="23" t="s">
        <v>203</v>
      </c>
      <c r="G18" s="23" t="s">
        <v>199</v>
      </c>
      <c r="H18" s="45" t="s">
        <v>200</v>
      </c>
      <c r="I18" s="45" t="s">
        <v>201</v>
      </c>
      <c r="J18" s="45" t="s">
        <v>102</v>
      </c>
      <c r="K18" s="45"/>
      <c r="L18" s="46"/>
    </row>
    <row r="19" spans="2:12" ht="19.8" x14ac:dyDescent="0.45">
      <c r="B19" s="310"/>
      <c r="C19" s="24" t="s">
        <v>89</v>
      </c>
      <c r="D19" s="24" t="s">
        <v>204</v>
      </c>
      <c r="E19" s="24" t="s">
        <v>102</v>
      </c>
      <c r="F19" s="24" t="s">
        <v>102</v>
      </c>
      <c r="G19" s="24" t="s">
        <v>89</v>
      </c>
      <c r="H19" s="24" t="s">
        <v>89</v>
      </c>
      <c r="I19" s="24" t="s">
        <v>89</v>
      </c>
      <c r="J19" s="24" t="s">
        <v>204</v>
      </c>
      <c r="K19" s="47"/>
      <c r="L19" s="48"/>
    </row>
    <row r="20" spans="2:12" ht="19.8" x14ac:dyDescent="0.45">
      <c r="B20" s="310"/>
      <c r="C20" s="24" t="s">
        <v>89</v>
      </c>
      <c r="D20" s="24" t="s">
        <v>202</v>
      </c>
      <c r="E20" s="24" t="s">
        <v>204</v>
      </c>
      <c r="F20" s="24" t="s">
        <v>204</v>
      </c>
      <c r="G20" s="24" t="s">
        <v>89</v>
      </c>
      <c r="H20" s="24" t="s">
        <v>89</v>
      </c>
      <c r="I20" s="24" t="s">
        <v>89</v>
      </c>
      <c r="J20" s="24" t="s">
        <v>202</v>
      </c>
      <c r="K20" s="47"/>
      <c r="L20" s="48"/>
    </row>
    <row r="21" spans="2:12" ht="19.8" x14ac:dyDescent="0.45">
      <c r="B21" s="310"/>
      <c r="C21" s="24" t="s">
        <v>89</v>
      </c>
      <c r="D21" s="24" t="s">
        <v>205</v>
      </c>
      <c r="E21" s="24" t="s">
        <v>206</v>
      </c>
      <c r="F21" s="24" t="s">
        <v>89</v>
      </c>
      <c r="G21" s="24" t="s">
        <v>89</v>
      </c>
      <c r="H21" s="24" t="s">
        <v>89</v>
      </c>
      <c r="I21" s="24" t="s">
        <v>89</v>
      </c>
      <c r="J21" s="24" t="s">
        <v>205</v>
      </c>
      <c r="K21" s="47"/>
      <c r="L21" s="48"/>
    </row>
    <row r="22" spans="2:12" ht="19.8" x14ac:dyDescent="0.45">
      <c r="B22" s="310"/>
      <c r="C22" s="24" t="s">
        <v>89</v>
      </c>
      <c r="D22" s="24" t="s">
        <v>203</v>
      </c>
      <c r="E22" s="24" t="s">
        <v>207</v>
      </c>
      <c r="F22" s="24" t="s">
        <v>89</v>
      </c>
      <c r="G22" s="24" t="s">
        <v>89</v>
      </c>
      <c r="H22" s="24" t="s">
        <v>89</v>
      </c>
      <c r="I22" s="24" t="s">
        <v>89</v>
      </c>
      <c r="J22" s="24" t="s">
        <v>203</v>
      </c>
      <c r="K22" s="47"/>
      <c r="L22" s="48"/>
    </row>
    <row r="23" spans="2:12" ht="19.8" x14ac:dyDescent="0.45">
      <c r="B23" s="310"/>
      <c r="C23" s="24" t="s">
        <v>89</v>
      </c>
      <c r="D23" s="24" t="s">
        <v>208</v>
      </c>
      <c r="E23" s="24" t="s">
        <v>209</v>
      </c>
      <c r="F23" s="24" t="s">
        <v>89</v>
      </c>
      <c r="G23" s="24" t="s">
        <v>89</v>
      </c>
      <c r="H23" s="24" t="s">
        <v>89</v>
      </c>
      <c r="I23" s="24" t="s">
        <v>89</v>
      </c>
      <c r="J23" s="24" t="s">
        <v>208</v>
      </c>
      <c r="K23" s="47"/>
      <c r="L23" s="48"/>
    </row>
    <row r="24" spans="2:12" ht="19.8" x14ac:dyDescent="0.45">
      <c r="B24" s="310"/>
      <c r="C24" s="24" t="s">
        <v>89</v>
      </c>
      <c r="D24" s="24" t="s">
        <v>210</v>
      </c>
      <c r="E24" s="24" t="s">
        <v>211</v>
      </c>
      <c r="F24" s="24" t="s">
        <v>89</v>
      </c>
      <c r="G24" s="24" t="s">
        <v>89</v>
      </c>
      <c r="H24" s="24" t="s">
        <v>89</v>
      </c>
      <c r="I24" s="24" t="s">
        <v>89</v>
      </c>
      <c r="J24" s="24" t="s">
        <v>210</v>
      </c>
      <c r="K24" s="47"/>
      <c r="L24" s="48"/>
    </row>
    <row r="25" spans="2:12" ht="19.8" x14ac:dyDescent="0.45">
      <c r="B25" s="310"/>
      <c r="C25" s="24" t="s">
        <v>89</v>
      </c>
      <c r="D25" s="24" t="s">
        <v>212</v>
      </c>
      <c r="E25" s="24" t="s">
        <v>213</v>
      </c>
      <c r="F25" s="24" t="s">
        <v>89</v>
      </c>
      <c r="G25" s="24" t="s">
        <v>89</v>
      </c>
      <c r="H25" s="24" t="s">
        <v>89</v>
      </c>
      <c r="I25" s="24" t="s">
        <v>89</v>
      </c>
      <c r="J25" s="24" t="s">
        <v>89</v>
      </c>
      <c r="K25" s="47"/>
      <c r="L25" s="48"/>
    </row>
    <row r="26" spans="2:12" ht="19.8" x14ac:dyDescent="0.45">
      <c r="B26" s="310"/>
      <c r="C26" s="24" t="s">
        <v>89</v>
      </c>
      <c r="D26" s="24" t="s">
        <v>89</v>
      </c>
      <c r="E26" s="24" t="s">
        <v>89</v>
      </c>
      <c r="F26" s="24" t="s">
        <v>89</v>
      </c>
      <c r="G26" s="24" t="s">
        <v>89</v>
      </c>
      <c r="H26" s="24" t="s">
        <v>89</v>
      </c>
      <c r="I26" s="24" t="s">
        <v>89</v>
      </c>
      <c r="J26" s="24" t="s">
        <v>89</v>
      </c>
      <c r="K26" s="47"/>
      <c r="L26" s="48"/>
    </row>
    <row r="27" spans="2:12" ht="20.399999999999999" thickBot="1" x14ac:dyDescent="0.5">
      <c r="B27" s="311"/>
      <c r="C27" s="156" t="s">
        <v>101</v>
      </c>
      <c r="D27" s="157" t="s">
        <v>182</v>
      </c>
      <c r="E27" s="157" t="s">
        <v>182</v>
      </c>
      <c r="F27" s="157" t="s">
        <v>182</v>
      </c>
      <c r="G27" s="157" t="s">
        <v>182</v>
      </c>
      <c r="H27" s="157" t="s">
        <v>182</v>
      </c>
      <c r="I27" s="157" t="s">
        <v>182</v>
      </c>
      <c r="J27" s="157" t="s">
        <v>182</v>
      </c>
      <c r="K27" s="49"/>
      <c r="L27" s="50"/>
    </row>
    <row r="32" spans="2:12" x14ac:dyDescent="0.45">
      <c r="C32" s="16" t="s">
        <v>163</v>
      </c>
    </row>
    <row r="33" spans="3:3" x14ac:dyDescent="0.45">
      <c r="C33" s="16" t="s">
        <v>73</v>
      </c>
    </row>
    <row r="34" spans="3:3" x14ac:dyDescent="0.45">
      <c r="C34" s="16" t="s">
        <v>215</v>
      </c>
    </row>
    <row r="35" spans="3:3" x14ac:dyDescent="0.45">
      <c r="C35" s="16" t="s">
        <v>74</v>
      </c>
    </row>
    <row r="36" spans="3:3" x14ac:dyDescent="0.45">
      <c r="C36" s="16" t="s">
        <v>219</v>
      </c>
    </row>
    <row r="37" spans="3:3" x14ac:dyDescent="0.45">
      <c r="C37" s="16" t="s">
        <v>220</v>
      </c>
    </row>
    <row r="38" spans="3:3" x14ac:dyDescent="0.45">
      <c r="C38" s="16" t="s">
        <v>103</v>
      </c>
    </row>
    <row r="39" spans="3:3" x14ac:dyDescent="0.45">
      <c r="C39" s="16" t="s">
        <v>221</v>
      </c>
    </row>
    <row r="40" spans="3:3" x14ac:dyDescent="0.45">
      <c r="C40" s="16" t="s">
        <v>222</v>
      </c>
    </row>
    <row r="41" spans="3:3" x14ac:dyDescent="0.45">
      <c r="C41" s="16" t="s">
        <v>223</v>
      </c>
    </row>
    <row r="42" spans="3:3" x14ac:dyDescent="0.45">
      <c r="C42" s="16" t="s">
        <v>236</v>
      </c>
    </row>
    <row r="44" spans="3:3" x14ac:dyDescent="0.45">
      <c r="C44" s="16" t="s">
        <v>75</v>
      </c>
    </row>
    <row r="45" spans="3:3" x14ac:dyDescent="0.45">
      <c r="C45" s="16" t="s">
        <v>76</v>
      </c>
    </row>
    <row r="47" spans="3:3" x14ac:dyDescent="0.45">
      <c r="C47" s="16" t="s">
        <v>216</v>
      </c>
    </row>
    <row r="48" spans="3:3" x14ac:dyDescent="0.45">
      <c r="C48" s="16" t="s">
        <v>77</v>
      </c>
    </row>
    <row r="49" spans="3:3" x14ac:dyDescent="0.45">
      <c r="C49" s="16" t="s">
        <v>78</v>
      </c>
    </row>
    <row r="50" spans="3:3" x14ac:dyDescent="0.45">
      <c r="C50" s="16" t="s">
        <v>79</v>
      </c>
    </row>
    <row r="51" spans="3:3" x14ac:dyDescent="0.45">
      <c r="C51" s="16" t="s">
        <v>80</v>
      </c>
    </row>
    <row r="52" spans="3:3" x14ac:dyDescent="0.45">
      <c r="C52"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佐藤　晴菜</cp:lastModifiedBy>
  <cp:lastPrinted>2021-03-24T13:40:29Z</cp:lastPrinted>
  <dcterms:created xsi:type="dcterms:W3CDTF">2020-01-28T01:12:50Z</dcterms:created>
  <dcterms:modified xsi:type="dcterms:W3CDTF">2024-01-11T02:29:02Z</dcterms:modified>
</cp:coreProperties>
</file>