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0570\Desktop\"/>
    </mc:Choice>
  </mc:AlternateContent>
  <xr:revisionPtr revIDLastSave="0" documentId="13_ncr:1_{F5181084-4CD3-48F7-A962-A727377AC757}" xr6:coauthVersionLast="47" xr6:coauthVersionMax="47" xr10:uidLastSave="{00000000-0000-0000-0000-000000000000}"/>
  <bookViews>
    <workbookView xWindow="-120" yWindow="-120" windowWidth="29040" windowHeight="15840" xr2:uid="{00000000-000D-0000-FFFF-FFFF00000000}"/>
  </bookViews>
  <sheets>
    <sheet name="入力ガイド" sheetId="14" r:id="rId1"/>
    <sheet name="収入・所得" sheetId="15" r:id="rId2"/>
    <sheet name="所得控除等" sheetId="16" r:id="rId3"/>
    <sheet name="医療費明細" sheetId="17" r:id="rId4"/>
    <sheet name="セルフメディ" sheetId="18" r:id="rId5"/>
    <sheet name="申告書" sheetId="3" r:id="rId6"/>
  </sheets>
  <definedNames>
    <definedName name="_xlnm.Print_Area" localSheetId="4">セルフメディ!$A$1:$R$37</definedName>
    <definedName name="_xlnm.Print_Area" localSheetId="3">医療費明細!$A$1:$Q$57</definedName>
    <definedName name="_xlnm.Print_Area" localSheetId="1">収入・所得!$A$1:$V$204</definedName>
    <definedName name="_xlnm.Print_Area" localSheetId="2">所得控除等!$A$1:$V$249</definedName>
    <definedName name="_xlnm.Print_Area" localSheetId="5">申告書!$A$1:$CS$317</definedName>
    <definedName name="_xlnm.Print_Area" localSheetId="0">入力ガイド!$A$10:$V$93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4" i="3" l="1"/>
  <c r="E140" i="3"/>
  <c r="CA300" i="3" l="1"/>
  <c r="I224" i="16"/>
  <c r="AF228" i="3" l="1"/>
  <c r="N73" i="16" l="1"/>
  <c r="W16" i="14"/>
  <c r="K12" i="14"/>
  <c r="M19" i="3"/>
  <c r="I19" i="3"/>
  <c r="E19" i="3"/>
  <c r="Y229" i="16" l="1"/>
  <c r="Y180" i="16"/>
  <c r="Y127" i="16"/>
  <c r="Y115" i="16"/>
  <c r="Y98" i="16"/>
  <c r="X100" i="16"/>
  <c r="Y100" i="16" s="1"/>
  <c r="E1" i="3"/>
  <c r="C1" i="18"/>
  <c r="D1" i="17"/>
  <c r="AA100" i="16" l="1"/>
  <c r="X23" i="14"/>
  <c r="Y20" i="14"/>
  <c r="Y21" i="14"/>
  <c r="Z22" i="14" s="1"/>
  <c r="AB23" i="14" s="1"/>
  <c r="S30" i="18" l="1"/>
  <c r="S29" i="18"/>
  <c r="S28" i="18"/>
  <c r="S27" i="18"/>
  <c r="S26" i="18"/>
  <c r="S25" i="18"/>
  <c r="S24" i="18"/>
  <c r="S23" i="18"/>
  <c r="S22" i="18"/>
  <c r="S21" i="18"/>
  <c r="S20" i="18"/>
  <c r="S19" i="18"/>
  <c r="S18" i="18"/>
  <c r="S17" i="18"/>
  <c r="S16" i="18"/>
  <c r="S15" i="18"/>
  <c r="S14" i="18"/>
  <c r="S13" i="18"/>
  <c r="R14" i="17"/>
  <c r="R44" i="17"/>
  <c r="R42" i="17"/>
  <c r="R40" i="17"/>
  <c r="R38" i="17"/>
  <c r="R36" i="17"/>
  <c r="R34" i="17"/>
  <c r="R32" i="17"/>
  <c r="R30" i="17"/>
  <c r="R28" i="17"/>
  <c r="R26" i="17"/>
  <c r="R24" i="17"/>
  <c r="R22" i="17"/>
  <c r="R20" i="17"/>
  <c r="R18" i="17"/>
  <c r="R16" i="17"/>
  <c r="CD196" i="3" l="1"/>
  <c r="CD193" i="3"/>
  <c r="CD190" i="3"/>
  <c r="CD187" i="3"/>
  <c r="BQ196" i="3"/>
  <c r="BQ193" i="3"/>
  <c r="BQ190" i="3"/>
  <c r="BQ187" i="3"/>
  <c r="BD196" i="3"/>
  <c r="BD193" i="3"/>
  <c r="BD190" i="3"/>
  <c r="BD187" i="3"/>
  <c r="AO196" i="3"/>
  <c r="AO193" i="3"/>
  <c r="AO190" i="3"/>
  <c r="AO187" i="3"/>
  <c r="AG196" i="3"/>
  <c r="AG193" i="3"/>
  <c r="AG190" i="3"/>
  <c r="AG187" i="3"/>
  <c r="CB38" i="3"/>
  <c r="AG211" i="3" l="1"/>
  <c r="A1" i="18" l="1"/>
  <c r="B1" i="17"/>
  <c r="BD311" i="3" l="1"/>
  <c r="F315" i="3"/>
  <c r="F311" i="3" l="1"/>
  <c r="BP311" i="3"/>
  <c r="AC311" i="3"/>
  <c r="AM311" i="3"/>
  <c r="AP259" i="3"/>
  <c r="V297" i="3"/>
  <c r="CA297" i="3"/>
  <c r="CA294" i="3"/>
  <c r="CA291" i="3"/>
  <c r="V301" i="3"/>
  <c r="H274" i="3"/>
  <c r="BH282" i="3"/>
  <c r="BH278" i="3"/>
  <c r="BH274" i="3"/>
  <c r="AF282" i="3"/>
  <c r="AF278" i="3"/>
  <c r="AF274" i="3"/>
  <c r="H282" i="3"/>
  <c r="H278" i="3"/>
  <c r="H259" i="3"/>
  <c r="BK259" i="3"/>
  <c r="BK252" i="3"/>
  <c r="BK245" i="3"/>
  <c r="AZ249" i="3"/>
  <c r="AZ263" i="3"/>
  <c r="AZ256" i="3"/>
  <c r="AF245" i="3"/>
  <c r="H263" i="3"/>
  <c r="H256" i="3"/>
  <c r="H249" i="3"/>
  <c r="H245" i="3"/>
  <c r="AP252" i="3" l="1"/>
  <c r="AP245" i="3"/>
  <c r="X127" i="3"/>
  <c r="AF259" i="3"/>
  <c r="AF252" i="3"/>
  <c r="H252" i="3"/>
  <c r="Q231" i="3"/>
  <c r="AU231" i="3" s="1"/>
  <c r="AF234" i="3"/>
  <c r="AF231" i="3"/>
  <c r="Q228" i="3"/>
  <c r="AU228" i="3" s="1"/>
  <c r="Q234" i="3"/>
  <c r="AU234" i="3" s="1"/>
  <c r="BW215" i="3"/>
  <c r="BW211" i="3"/>
  <c r="BW207" i="3"/>
  <c r="BD207" i="3"/>
  <c r="BD215" i="3"/>
  <c r="BD211" i="3"/>
  <c r="AG207" i="3"/>
  <c r="AO215" i="3"/>
  <c r="AO211" i="3"/>
  <c r="AO207" i="3"/>
  <c r="AG215" i="3"/>
  <c r="CP38" i="3"/>
  <c r="AG173" i="3"/>
  <c r="CD161" i="3"/>
  <c r="BQ161" i="3"/>
  <c r="L10" i="15"/>
  <c r="S9" i="15"/>
  <c r="S8" i="15"/>
  <c r="S7" i="15"/>
  <c r="S6" i="15"/>
  <c r="S5" i="15"/>
  <c r="S4" i="15"/>
  <c r="S10" i="15" s="1"/>
  <c r="BD176" i="3"/>
  <c r="BD173" i="3"/>
  <c r="BD170" i="3"/>
  <c r="BD167" i="3"/>
  <c r="BD164" i="3"/>
  <c r="BD161" i="3"/>
  <c r="BQ176" i="3"/>
  <c r="BQ173" i="3"/>
  <c r="BQ170" i="3"/>
  <c r="BQ167" i="3"/>
  <c r="BQ164" i="3"/>
  <c r="AO161" i="3"/>
  <c r="AO176" i="3"/>
  <c r="AO173" i="3"/>
  <c r="AO170" i="3"/>
  <c r="AO167" i="3"/>
  <c r="AO164" i="3"/>
  <c r="AG161" i="3"/>
  <c r="AG176" i="3"/>
  <c r="AG170" i="3"/>
  <c r="AG167" i="3"/>
  <c r="AG164" i="3"/>
  <c r="S161" i="3"/>
  <c r="O215" i="3"/>
  <c r="O211" i="3"/>
  <c r="O207" i="3"/>
  <c r="Q197" i="3"/>
  <c r="S167" i="3"/>
  <c r="S164" i="3"/>
  <c r="S194" i="3"/>
  <c r="S191" i="3"/>
  <c r="S188" i="3"/>
  <c r="S185" i="3"/>
  <c r="S182" i="3"/>
  <c r="S179" i="3"/>
  <c r="S176" i="3"/>
  <c r="S173" i="3"/>
  <c r="S170" i="3"/>
  <c r="E161" i="3"/>
  <c r="O194" i="3"/>
  <c r="O191" i="3"/>
  <c r="O188" i="3"/>
  <c r="O185" i="3"/>
  <c r="O182" i="3"/>
  <c r="O179" i="3"/>
  <c r="O176" i="3"/>
  <c r="O173" i="3"/>
  <c r="O170" i="3"/>
  <c r="O167" i="3"/>
  <c r="O164" i="3"/>
  <c r="O161" i="3"/>
  <c r="E194" i="3"/>
  <c r="E191" i="3"/>
  <c r="E188" i="3"/>
  <c r="E185" i="3"/>
  <c r="E182" i="3"/>
  <c r="E179" i="3"/>
  <c r="E176" i="3"/>
  <c r="E173" i="3"/>
  <c r="E170" i="3"/>
  <c r="E167" i="3"/>
  <c r="E164" i="3"/>
  <c r="O81" i="16"/>
  <c r="AP60" i="3"/>
  <c r="C204" i="16"/>
  <c r="AK132" i="3"/>
  <c r="X132" i="3"/>
  <c r="M132" i="3"/>
  <c r="AK127" i="3"/>
  <c r="M127" i="3"/>
  <c r="Q82" i="3"/>
  <c r="AR77" i="3"/>
  <c r="N79" i="3"/>
  <c r="AR79" i="3"/>
  <c r="U21" i="3"/>
  <c r="T72" i="3"/>
  <c r="AU72" i="3"/>
  <c r="AU67" i="3"/>
  <c r="P89" i="16"/>
  <c r="P88" i="16"/>
  <c r="V75" i="3"/>
  <c r="V70" i="3"/>
  <c r="T67" i="3"/>
  <c r="AL64" i="3"/>
  <c r="BN15" i="3"/>
  <c r="BU7" i="3"/>
  <c r="BU11" i="3"/>
  <c r="BT21" i="3"/>
  <c r="AY21" i="3"/>
  <c r="Z11" i="3"/>
  <c r="X15" i="3"/>
  <c r="Z7" i="3"/>
  <c r="BK266" i="3"/>
  <c r="S11" i="15" l="1"/>
  <c r="CB113" i="3"/>
  <c r="S12" i="15"/>
  <c r="Q202" i="3"/>
  <c r="X186" i="16"/>
  <c r="X184" i="16"/>
  <c r="X182" i="16"/>
  <c r="X231" i="16"/>
  <c r="Y184" i="16" l="1"/>
  <c r="AA184" i="16" s="1"/>
  <c r="Y186" i="16"/>
  <c r="AA186" i="16" s="1"/>
  <c r="Y182" i="16"/>
  <c r="AA182" i="16" s="1"/>
  <c r="Y231" i="16"/>
  <c r="AA231" i="16" s="1"/>
  <c r="O31" i="18" l="1"/>
  <c r="D34" i="18" s="1"/>
  <c r="Q31" i="18"/>
  <c r="D35" i="18" s="1"/>
  <c r="N3" i="18"/>
  <c r="L3" i="17"/>
  <c r="D36" i="18" l="1"/>
  <c r="D37" i="18" s="1"/>
  <c r="C3" i="18"/>
  <c r="C3" i="17"/>
  <c r="P46" i="17"/>
  <c r="O48" i="17" s="1"/>
  <c r="D52" i="17" s="1"/>
  <c r="M46" i="17"/>
  <c r="K48" i="17" s="1"/>
  <c r="D51" i="17" s="1"/>
  <c r="I173" i="16" l="1"/>
  <c r="AH137" i="3" s="1"/>
  <c r="C173" i="16"/>
  <c r="M137" i="3" s="1"/>
  <c r="D53" i="17"/>
  <c r="J160" i="16" l="1"/>
  <c r="X133" i="16" l="1"/>
  <c r="X131" i="16"/>
  <c r="X129" i="16"/>
  <c r="X123" i="16"/>
  <c r="X121" i="16"/>
  <c r="X119" i="16"/>
  <c r="Y119" i="16" s="1"/>
  <c r="X117" i="16"/>
  <c r="Y117" i="16" l="1"/>
  <c r="AA117" i="16" s="1"/>
  <c r="T117" i="16" s="1"/>
  <c r="Y131" i="16"/>
  <c r="AA119" i="16"/>
  <c r="T119" i="16" s="1"/>
  <c r="R101" i="16"/>
  <c r="CB116" i="3" s="1"/>
  <c r="Y133" i="16"/>
  <c r="Y121" i="16"/>
  <c r="Y123" i="16"/>
  <c r="AA123" i="16" s="1"/>
  <c r="T123" i="16" s="1"/>
  <c r="Y129" i="16"/>
  <c r="AA133" i="16" l="1"/>
  <c r="T133" i="16" s="1"/>
  <c r="AA131" i="16"/>
  <c r="AU88" i="3"/>
  <c r="AU93" i="3"/>
  <c r="AA121" i="16"/>
  <c r="T121" i="16" s="1"/>
  <c r="AA129" i="16"/>
  <c r="T129" i="16" s="1"/>
  <c r="T131" i="16" l="1"/>
  <c r="P114" i="3"/>
  <c r="BA111" i="3"/>
  <c r="AJ111" i="3"/>
  <c r="N111" i="3"/>
  <c r="BA106" i="3"/>
  <c r="P109" i="3"/>
  <c r="AU106" i="3"/>
  <c r="AJ106" i="3"/>
  <c r="N106" i="3"/>
  <c r="AJ90" i="3"/>
  <c r="P93" i="3"/>
  <c r="BA90" i="3"/>
  <c r="AU90" i="3"/>
  <c r="P119" i="3"/>
  <c r="AU116" i="3"/>
  <c r="AJ116" i="3"/>
  <c r="BA116" i="3"/>
  <c r="N116" i="3"/>
  <c r="AU111" i="3"/>
  <c r="P88" i="3"/>
  <c r="BA85" i="3"/>
  <c r="AU85" i="3"/>
  <c r="N90" i="3"/>
  <c r="AJ85" i="3"/>
  <c r="N85" i="3"/>
  <c r="AU103" i="3"/>
  <c r="AU98" i="3"/>
  <c r="P103" i="3" l="1"/>
  <c r="N100" i="3"/>
  <c r="BA100" i="3"/>
  <c r="AJ100" i="3"/>
  <c r="AU100" i="3"/>
  <c r="P98" i="3"/>
  <c r="BA95" i="3"/>
  <c r="AU95" i="3"/>
  <c r="AJ95" i="3"/>
  <c r="N95" i="3"/>
  <c r="AR121" i="3"/>
  <c r="CB119" i="3" s="1"/>
  <c r="J55" i="16"/>
  <c r="N55" i="16" s="1"/>
  <c r="N57" i="3" s="1"/>
  <c r="J56" i="16"/>
  <c r="N56" i="16" s="1"/>
  <c r="AI57" i="3" s="1"/>
  <c r="R55" i="16" l="1"/>
  <c r="R56" i="16"/>
  <c r="J31" i="16"/>
  <c r="M31" i="16" s="1"/>
  <c r="AI47" i="3" s="1"/>
  <c r="J29" i="16"/>
  <c r="M29" i="16" s="1"/>
  <c r="AI42" i="3" s="1"/>
  <c r="J37" i="16"/>
  <c r="M37" i="16" s="1"/>
  <c r="N47" i="3" s="1"/>
  <c r="J36" i="16"/>
  <c r="M36" i="16" s="1"/>
  <c r="N52" i="3" s="1"/>
  <c r="J35" i="16"/>
  <c r="M35" i="16" s="1"/>
  <c r="N42" i="3" s="1"/>
  <c r="R57" i="16" l="1"/>
  <c r="CB107" i="3" s="1"/>
  <c r="H41" i="16"/>
  <c r="H43" i="16"/>
  <c r="E41" i="16"/>
  <c r="K41" i="16" s="1"/>
  <c r="P41" i="16" s="1"/>
  <c r="E43" i="16"/>
  <c r="K43" i="16" s="1"/>
  <c r="P43" i="16" s="1"/>
  <c r="H42" i="16"/>
  <c r="K42" i="16" s="1"/>
  <c r="P42" i="16" s="1"/>
  <c r="S4" i="16"/>
  <c r="S10" i="16" s="1"/>
  <c r="CB101" i="3" s="1"/>
  <c r="H4" i="16"/>
  <c r="C11" i="16" l="1"/>
  <c r="C12" i="16"/>
  <c r="N34" i="3" s="1"/>
  <c r="C10" i="16"/>
  <c r="N28" i="3" s="1"/>
  <c r="H10" i="16"/>
  <c r="AI28" i="3" s="1"/>
  <c r="N31" i="3"/>
  <c r="P44" i="16"/>
  <c r="CB104" i="3" s="1"/>
  <c r="H11" i="16"/>
  <c r="AI31" i="3" s="1"/>
  <c r="H12" i="16"/>
  <c r="AI34" i="3" s="1"/>
  <c r="E28" i="15"/>
  <c r="S37" i="15"/>
  <c r="S36" i="15"/>
  <c r="S35" i="15"/>
  <c r="S34" i="15"/>
  <c r="CB74" i="3" l="1"/>
  <c r="E193" i="15"/>
  <c r="E192" i="15"/>
  <c r="CB71" i="3"/>
  <c r="CB35" i="3"/>
  <c r="H13" i="16"/>
  <c r="CB98" i="3" s="1"/>
  <c r="L12" i="15" l="1"/>
  <c r="S159" i="15" l="1"/>
  <c r="S158" i="15"/>
  <c r="S157" i="15"/>
  <c r="H101" i="15"/>
  <c r="P161" i="15"/>
  <c r="P160" i="15"/>
  <c r="M161" i="15"/>
  <c r="M160" i="15"/>
  <c r="O12" i="15"/>
  <c r="O11" i="15"/>
  <c r="O10" i="15"/>
  <c r="L11" i="15"/>
  <c r="I12" i="15"/>
  <c r="I11" i="15"/>
  <c r="I10" i="15"/>
  <c r="CB50" i="3" l="1"/>
  <c r="CB47" i="3"/>
  <c r="CB29" i="3"/>
  <c r="CB32" i="3"/>
  <c r="CB26" i="3"/>
  <c r="CB68" i="3"/>
  <c r="CB65" i="3"/>
  <c r="CB62" i="3"/>
  <c r="M179" i="15"/>
  <c r="P179" i="15" s="1"/>
  <c r="BJ234" i="3" s="1"/>
  <c r="M178" i="15"/>
  <c r="S179" i="15" l="1"/>
  <c r="E202" i="15" l="1"/>
  <c r="M176" i="15"/>
  <c r="F141" i="15"/>
  <c r="L151" i="15"/>
  <c r="L150" i="15"/>
  <c r="L149" i="15"/>
  <c r="L148" i="15"/>
  <c r="L147" i="15"/>
  <c r="B151" i="15"/>
  <c r="B150" i="15"/>
  <c r="B149" i="15"/>
  <c r="B148" i="15"/>
  <c r="B147" i="15"/>
  <c r="K111" i="15"/>
  <c r="K115" i="15"/>
  <c r="K114" i="15"/>
  <c r="K113" i="15"/>
  <c r="K112" i="15"/>
  <c r="B116" i="15"/>
  <c r="B115" i="15"/>
  <c r="B114" i="15"/>
  <c r="B113" i="15"/>
  <c r="B112" i="15"/>
  <c r="CB44" i="3" l="1"/>
  <c r="R141" i="15"/>
  <c r="E195" i="15" s="1"/>
  <c r="M177" i="15"/>
  <c r="M175" i="15"/>
  <c r="S160" i="15"/>
  <c r="S161" i="15"/>
  <c r="E197" i="15" s="1"/>
  <c r="R142" i="15"/>
  <c r="CB83" i="3" l="1"/>
  <c r="E196" i="15"/>
  <c r="E198" i="15" s="1"/>
  <c r="Z108" i="15"/>
  <c r="CB86" i="3"/>
  <c r="CB80" i="3"/>
  <c r="S175" i="15"/>
  <c r="P175" i="15"/>
  <c r="BJ228" i="3" s="1"/>
  <c r="E107" i="15"/>
  <c r="CB41" i="3" s="1"/>
  <c r="E199" i="15" l="1"/>
  <c r="CB89" i="3"/>
  <c r="L107" i="15"/>
  <c r="Z107" i="15" s="1"/>
  <c r="S177" i="15"/>
  <c r="E200" i="15" l="1"/>
  <c r="S107" i="15"/>
  <c r="E194" i="15" s="1"/>
  <c r="S181" i="15"/>
  <c r="E187" i="15"/>
  <c r="E201" i="15" l="1"/>
  <c r="E188" i="15"/>
  <c r="E189" i="15" s="1"/>
  <c r="E190" i="15"/>
  <c r="AI37" i="3"/>
  <c r="K199" i="15" l="1"/>
  <c r="H199" i="15"/>
  <c r="H200" i="15" s="1"/>
  <c r="H201" i="15" s="1"/>
  <c r="K202" i="15" s="1"/>
  <c r="K200" i="15"/>
  <c r="E191" i="15"/>
  <c r="H187" i="15" s="1"/>
  <c r="K187" i="15" s="1"/>
  <c r="K201" i="15" l="1"/>
  <c r="O187" i="15"/>
  <c r="R200" i="15" s="1"/>
  <c r="CB77" i="3"/>
  <c r="R199" i="15" l="1"/>
  <c r="CA228" i="3" s="1"/>
  <c r="R202" i="15"/>
  <c r="CA234" i="3" s="1"/>
  <c r="O199" i="15" l="1"/>
  <c r="R187" i="15" s="1"/>
  <c r="R203" i="15"/>
  <c r="CA231" i="3"/>
  <c r="CB56" i="3" s="1"/>
  <c r="R201" i="15"/>
  <c r="CB53" i="3"/>
  <c r="R204" i="15" l="1"/>
  <c r="J159" i="16" s="1"/>
  <c r="O159" i="16" s="1"/>
  <c r="CB128" i="3" s="1"/>
  <c r="CA237" i="3"/>
  <c r="CB92" i="3" s="1"/>
  <c r="CB59" i="3"/>
  <c r="CB95" i="3" l="1"/>
  <c r="CB122" i="3" s="1"/>
  <c r="D54" i="17"/>
  <c r="D55" i="17" s="1"/>
  <c r="D56" i="17" s="1"/>
  <c r="D57" i="17" s="1"/>
  <c r="I169" i="17" l="1"/>
  <c r="O173" i="16"/>
  <c r="CB131" i="3" s="1"/>
  <c r="C174" i="16"/>
  <c r="BU131" i="3" s="1"/>
  <c r="C170" i="18"/>
  <c r="AC62" i="3"/>
  <c r="N75" i="16"/>
  <c r="R60" i="3" s="1"/>
  <c r="CB110" i="3" s="1"/>
  <c r="CB125" i="3" s="1"/>
  <c r="CB134" i="3" l="1"/>
  <c r="N6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0570</author>
  </authors>
  <commentList>
    <comment ref="C64" authorId="0" shapeId="0" xr:uid="{00000000-0006-0000-0100-000001000000}">
      <text>
        <r>
          <rPr>
            <b/>
            <sz val="11"/>
            <color indexed="81"/>
            <rFont val="MS P ゴシック"/>
            <family val="3"/>
            <charset val="128"/>
          </rPr>
          <t>この欄には下段の社会保険料等の金額に含まれている小規模企業共済の額を入力してください。</t>
        </r>
      </text>
    </comment>
    <comment ref="E198" authorId="0" shapeId="0" xr:uid="{00000000-0006-0000-0100-000002000000}">
      <text>
        <r>
          <rPr>
            <b/>
            <sz val="9"/>
            <color indexed="81"/>
            <rFont val="MS P ゴシック"/>
            <family val="3"/>
            <charset val="128"/>
          </rPr>
          <t>雑所得の赤字は雑所得内でしか損益通算できません。</t>
        </r>
      </text>
    </comment>
    <comment ref="K200" authorId="0" shapeId="0" xr:uid="{00000000-0006-0000-0100-000003000000}">
      <text>
        <r>
          <rPr>
            <b/>
            <sz val="9"/>
            <color indexed="81"/>
            <rFont val="MS P ゴシック"/>
            <family val="3"/>
            <charset val="128"/>
          </rPr>
          <t>長期譲渡所得は２分の１前の額が損益通算されます。</t>
        </r>
      </text>
    </comment>
    <comment ref="E202" authorId="0" shapeId="0" xr:uid="{00000000-0006-0000-0100-000004000000}">
      <text>
        <r>
          <rPr>
            <b/>
            <sz val="9"/>
            <color indexed="81"/>
            <rFont val="MS P ゴシック"/>
            <family val="3"/>
            <charset val="128"/>
          </rPr>
          <t>一時所得の赤字は損益通算できません。</t>
        </r>
      </text>
    </comment>
    <comment ref="K202" authorId="0" shapeId="0" xr:uid="{00000000-0006-0000-0100-000005000000}">
      <text>
        <r>
          <rPr>
            <b/>
            <sz val="9"/>
            <color indexed="81"/>
            <rFont val="MS P ゴシック"/>
            <family val="3"/>
            <charset val="128"/>
          </rPr>
          <t>一時所得は２分の１前の額が損益通算されます。</t>
        </r>
      </text>
    </comment>
  </commentList>
</comments>
</file>

<file path=xl/sharedStrings.xml><?xml version="1.0" encoding="utf-8"?>
<sst xmlns="http://schemas.openxmlformats.org/spreadsheetml/2006/main" count="1320" uniqueCount="820">
  <si>
    <t>裏面にも記載する欄がありますから注意してください。</t>
    <rPh sb="0" eb="2">
      <t>ウラメン</t>
    </rPh>
    <rPh sb="4" eb="6">
      <t>キサイ</t>
    </rPh>
    <rPh sb="8" eb="9">
      <t>ラン</t>
    </rPh>
    <rPh sb="16" eb="18">
      <t>チュウイ</t>
    </rPh>
    <phoneticPr fontId="2"/>
  </si>
  <si>
    <t>保険金などで補填される金額</t>
    <rPh sb="0" eb="3">
      <t>ホケンキン</t>
    </rPh>
    <rPh sb="6" eb="8">
      <t>ホテン</t>
    </rPh>
    <rPh sb="11" eb="13">
      <t>キンガク</t>
    </rPh>
    <phoneticPr fontId="2"/>
  </si>
  <si>
    <t>支払った医療費等</t>
    <rPh sb="0" eb="2">
      <t>シハラ</t>
    </rPh>
    <rPh sb="4" eb="7">
      <t>イリョウヒ</t>
    </rPh>
    <rPh sb="7" eb="8">
      <t>ナド</t>
    </rPh>
    <phoneticPr fontId="2"/>
  </si>
  <si>
    <t>差引損失額のうち災害関連支出の金額</t>
    <rPh sb="0" eb="2">
      <t>サシヒキ</t>
    </rPh>
    <rPh sb="2" eb="5">
      <t>ソンシツガク</t>
    </rPh>
    <rPh sb="8" eb="10">
      <t>サイガイ</t>
    </rPh>
    <rPh sb="10" eb="12">
      <t>カンレン</t>
    </rPh>
    <rPh sb="12" eb="14">
      <t>シシュツ</t>
    </rPh>
    <rPh sb="15" eb="17">
      <t>キンガク</t>
    </rPh>
    <phoneticPr fontId="2"/>
  </si>
  <si>
    <t>損害金額</t>
    <rPh sb="0" eb="2">
      <t>ソンガイ</t>
    </rPh>
    <rPh sb="2" eb="4">
      <t>キンガク</t>
    </rPh>
    <phoneticPr fontId="2"/>
  </si>
  <si>
    <t>損害を受けた資産の種類</t>
    <rPh sb="0" eb="2">
      <t>ソンガイ</t>
    </rPh>
    <rPh sb="3" eb="4">
      <t>ウ</t>
    </rPh>
    <rPh sb="6" eb="8">
      <t>シサン</t>
    </rPh>
    <rPh sb="9" eb="11">
      <t>シュルイ</t>
    </rPh>
    <phoneticPr fontId="2"/>
  </si>
  <si>
    <t>損害年月日</t>
    <rPh sb="0" eb="5">
      <t>ソンガイネンガッピ</t>
    </rPh>
    <phoneticPr fontId="2"/>
  </si>
  <si>
    <t>損害の原因</t>
    <rPh sb="0" eb="2">
      <t>ソンガイ</t>
    </rPh>
    <rPh sb="3" eb="5">
      <t>ゲンイン</t>
    </rPh>
    <phoneticPr fontId="2"/>
  </si>
  <si>
    <t xml:space="preserve"> ㉖
 雑損控除</t>
    <rPh sb="4" eb="6">
      <t>ザッソン</t>
    </rPh>
    <rPh sb="6" eb="8">
      <t>コウジョ</t>
    </rPh>
    <phoneticPr fontId="2"/>
  </si>
  <si>
    <t>別居の扶養親族等がいる場合には、裏面「12」に氏名、個人番号及び住所を記入してください。</t>
    <rPh sb="0" eb="2">
      <t>ベッキョ</t>
    </rPh>
    <rPh sb="3" eb="5">
      <t>フヨウ</t>
    </rPh>
    <rPh sb="5" eb="8">
      <t>シンゾクナド</t>
    </rPh>
    <rPh sb="11" eb="13">
      <t>バアイ</t>
    </rPh>
    <rPh sb="16" eb="18">
      <t>ウラメン</t>
    </rPh>
    <rPh sb="23" eb="25">
      <t>シメイ</t>
    </rPh>
    <rPh sb="26" eb="28">
      <t>コジン</t>
    </rPh>
    <rPh sb="28" eb="30">
      <t>バンゴウ</t>
    </rPh>
    <phoneticPr fontId="2"/>
  </si>
  <si>
    <t>個人番号</t>
    <rPh sb="0" eb="2">
      <t>コジン</t>
    </rPh>
    <rPh sb="2" eb="4">
      <t>バンゴウ</t>
    </rPh>
    <phoneticPr fontId="2"/>
  </si>
  <si>
    <t>㉘</t>
    <phoneticPr fontId="2"/>
  </si>
  <si>
    <t>続柄</t>
    <rPh sb="0" eb="2">
      <t>ゾクガラ</t>
    </rPh>
    <phoneticPr fontId="2"/>
  </si>
  <si>
    <t>生年
月日</t>
    <rPh sb="0" eb="2">
      <t>セイネン</t>
    </rPh>
    <rPh sb="3" eb="5">
      <t>ガッピ</t>
    </rPh>
    <phoneticPr fontId="2"/>
  </si>
  <si>
    <t>氏名</t>
    <rPh sb="0" eb="2">
      <t>シメイ</t>
    </rPh>
    <phoneticPr fontId="2"/>
  </si>
  <si>
    <t>㉗</t>
    <phoneticPr fontId="2"/>
  </si>
  <si>
    <t>区分</t>
    <rPh sb="0" eb="2">
      <t>クブン</t>
    </rPh>
    <phoneticPr fontId="2"/>
  </si>
  <si>
    <t>医療費控除</t>
    <rPh sb="0" eb="3">
      <t>イリョウヒ</t>
    </rPh>
    <rPh sb="3" eb="5">
      <t>コウジョ</t>
    </rPh>
    <phoneticPr fontId="2"/>
  </si>
  <si>
    <t>㉖</t>
    <phoneticPr fontId="2"/>
  </si>
  <si>
    <t>雑損控除</t>
    <rPh sb="0" eb="2">
      <t>ザッソン</t>
    </rPh>
    <rPh sb="2" eb="4">
      <t>コウジョ</t>
    </rPh>
    <phoneticPr fontId="2"/>
  </si>
  <si>
    <t>⑬から㉔までの計</t>
    <rPh sb="7" eb="8">
      <t>ケイ</t>
    </rPh>
    <phoneticPr fontId="2"/>
  </si>
  <si>
    <t>㉔</t>
    <phoneticPr fontId="2"/>
  </si>
  <si>
    <t>基礎控除</t>
    <rPh sb="0" eb="2">
      <t>キソ</t>
    </rPh>
    <rPh sb="2" eb="4">
      <t>コウジョ</t>
    </rPh>
    <phoneticPr fontId="2"/>
  </si>
  <si>
    <t>㉓</t>
    <phoneticPr fontId="2"/>
  </si>
  <si>
    <t>扶養控除</t>
    <rPh sb="0" eb="2">
      <t>フヨウ</t>
    </rPh>
    <rPh sb="2" eb="4">
      <t>コウジョ</t>
    </rPh>
    <phoneticPr fontId="2"/>
  </si>
  <si>
    <t>配偶者(特別)控除</t>
    <rPh sb="0" eb="3">
      <t>ハイグウシャ</t>
    </rPh>
    <rPh sb="4" eb="6">
      <t>トクベツ</t>
    </rPh>
    <rPh sb="7" eb="9">
      <t>コウジョ</t>
    </rPh>
    <phoneticPr fontId="2"/>
  </si>
  <si>
    <t>控除額</t>
    <rPh sb="0" eb="2">
      <t>コウジョ</t>
    </rPh>
    <rPh sb="2" eb="3">
      <t>ガク</t>
    </rPh>
    <phoneticPr fontId="2"/>
  </si>
  <si>
    <t>寡婦、ひとり親控除</t>
    <rPh sb="0" eb="2">
      <t>カフ</t>
    </rPh>
    <rPh sb="6" eb="7">
      <t>オヤ</t>
    </rPh>
    <rPh sb="7" eb="9">
      <t>コウジョ</t>
    </rPh>
    <phoneticPr fontId="2"/>
  </si>
  <si>
    <t>⑯</t>
    <phoneticPr fontId="2"/>
  </si>
  <si>
    <t>地震保険料控除</t>
    <rPh sb="0" eb="7">
      <t>ジシンホケンリョウコウジョ</t>
    </rPh>
    <phoneticPr fontId="2"/>
  </si>
  <si>
    <t>⑮</t>
    <phoneticPr fontId="2"/>
  </si>
  <si>
    <t>生命保険料控除</t>
    <rPh sb="0" eb="7">
      <t>セイメイホケンリョウコウジョ</t>
    </rPh>
    <phoneticPr fontId="2"/>
  </si>
  <si>
    <t>⑭</t>
    <phoneticPr fontId="2"/>
  </si>
  <si>
    <t>⑬</t>
    <phoneticPr fontId="2"/>
  </si>
  <si>
    <t>社会保険料控除</t>
    <rPh sb="0" eb="2">
      <t>シャカイ</t>
    </rPh>
    <rPh sb="2" eb="5">
      <t>ホケンリョウ</t>
    </rPh>
    <rPh sb="5" eb="7">
      <t>コウジョ</t>
    </rPh>
    <phoneticPr fontId="2"/>
  </si>
  <si>
    <t>４　所得から差し引かれる金額</t>
    <rPh sb="2" eb="4">
      <t>ショトク</t>
    </rPh>
    <rPh sb="6" eb="7">
      <t>サ</t>
    </rPh>
    <rPh sb="8" eb="9">
      <t>ヒ</t>
    </rPh>
    <rPh sb="12" eb="14">
      <t>キンガク</t>
    </rPh>
    <phoneticPr fontId="2"/>
  </si>
  <si>
    <t>⑫</t>
    <phoneticPr fontId="2"/>
  </si>
  <si>
    <t>⑪</t>
    <phoneticPr fontId="2"/>
  </si>
  <si>
    <t>総合譲渡・一時</t>
    <rPh sb="0" eb="2">
      <t>ソウゴウ</t>
    </rPh>
    <rPh sb="2" eb="4">
      <t>ジョウト</t>
    </rPh>
    <rPh sb="5" eb="7">
      <t>イチジ</t>
    </rPh>
    <phoneticPr fontId="2"/>
  </si>
  <si>
    <t>⑩</t>
    <phoneticPr fontId="2"/>
  </si>
  <si>
    <t>⑨</t>
    <phoneticPr fontId="2"/>
  </si>
  <si>
    <t>そ の 他</t>
    <rPh sb="4" eb="5">
      <t>タ</t>
    </rPh>
    <phoneticPr fontId="2"/>
  </si>
  <si>
    <t>⑧</t>
    <phoneticPr fontId="2"/>
  </si>
  <si>
    <t>業　　務</t>
    <rPh sb="0" eb="1">
      <t>ゴウ</t>
    </rPh>
    <rPh sb="3" eb="4">
      <t>ツトム</t>
    </rPh>
    <phoneticPr fontId="2"/>
  </si>
  <si>
    <t>配偶者の
合計所得金額</t>
    <rPh sb="0" eb="3">
      <t>ハイグウシャ</t>
    </rPh>
    <rPh sb="5" eb="7">
      <t>ゴウケイ</t>
    </rPh>
    <rPh sb="7" eb="9">
      <t>ショトク</t>
    </rPh>
    <rPh sb="9" eb="11">
      <t>キンガク</t>
    </rPh>
    <phoneticPr fontId="2"/>
  </si>
  <si>
    <t>⑦</t>
    <phoneticPr fontId="2"/>
  </si>
  <si>
    <t>公的年金等</t>
    <rPh sb="0" eb="2">
      <t>コウテキ</t>
    </rPh>
    <rPh sb="2" eb="4">
      <t>ネンキン</t>
    </rPh>
    <rPh sb="4" eb="5">
      <t>ナド</t>
    </rPh>
    <phoneticPr fontId="2"/>
  </si>
  <si>
    <t>雑</t>
    <rPh sb="0" eb="1">
      <t>ザツ</t>
    </rPh>
    <phoneticPr fontId="2"/>
  </si>
  <si>
    <t>生年月日</t>
    <rPh sb="0" eb="4">
      <t>セイネンガッピ</t>
    </rPh>
    <phoneticPr fontId="2"/>
  </si>
  <si>
    <t>⑥</t>
    <phoneticPr fontId="2"/>
  </si>
  <si>
    <t>⑤</t>
    <phoneticPr fontId="2"/>
  </si>
  <si>
    <t>障害の
程度</t>
    <rPh sb="0" eb="2">
      <t>ショウガイ</t>
    </rPh>
    <rPh sb="4" eb="6">
      <t>テイド</t>
    </rPh>
    <phoneticPr fontId="2"/>
  </si>
  <si>
    <t>④</t>
    <phoneticPr fontId="2"/>
  </si>
  <si>
    <t>③</t>
    <phoneticPr fontId="2"/>
  </si>
  <si>
    <t>不　動　産</t>
    <rPh sb="0" eb="1">
      <t>フ</t>
    </rPh>
    <rPh sb="2" eb="3">
      <t>ドウ</t>
    </rPh>
    <rPh sb="4" eb="5">
      <t>サン</t>
    </rPh>
    <phoneticPr fontId="2"/>
  </si>
  <si>
    <t>②</t>
    <phoneticPr fontId="2"/>
  </si>
  <si>
    <t>農     業</t>
    <rPh sb="0" eb="1">
      <t>ノウ</t>
    </rPh>
    <rPh sb="6" eb="7">
      <t>ギョウ</t>
    </rPh>
    <phoneticPr fontId="2"/>
  </si>
  <si>
    <t>①</t>
    <phoneticPr fontId="2"/>
  </si>
  <si>
    <t>営 業 等</t>
    <rPh sb="0" eb="1">
      <t>エイ</t>
    </rPh>
    <rPh sb="2" eb="3">
      <t>ゴウ</t>
    </rPh>
    <rPh sb="4" eb="5">
      <t>ナド</t>
    </rPh>
    <phoneticPr fontId="2"/>
  </si>
  <si>
    <t>事業</t>
    <rPh sb="0" eb="2">
      <t>ジギョウ</t>
    </rPh>
    <phoneticPr fontId="2"/>
  </si>
  <si>
    <t>２　所　得　金　額</t>
    <rPh sb="2" eb="3">
      <t>ショ</t>
    </rPh>
    <rPh sb="4" eb="5">
      <t>エ</t>
    </rPh>
    <rPh sb="6" eb="7">
      <t>キン</t>
    </rPh>
    <rPh sb="8" eb="9">
      <t>ガク</t>
    </rPh>
    <phoneticPr fontId="2"/>
  </si>
  <si>
    <t xml:space="preserve"> ⑰～⑲
 寡婦控除、
ひとり親控除、
勤労学生控除</t>
    <rPh sb="8" eb="10">
      <t>コウジョ</t>
    </rPh>
    <rPh sb="15" eb="16">
      <t>オヤ</t>
    </rPh>
    <rPh sb="16" eb="18">
      <t>コウジョ</t>
    </rPh>
    <phoneticPr fontId="2"/>
  </si>
  <si>
    <t>シ</t>
    <phoneticPr fontId="2"/>
  </si>
  <si>
    <t>一　　　時</t>
    <rPh sb="0" eb="1">
      <t>イチ</t>
    </rPh>
    <rPh sb="4" eb="5">
      <t>トキ</t>
    </rPh>
    <phoneticPr fontId="2"/>
  </si>
  <si>
    <t>サ</t>
    <phoneticPr fontId="2"/>
  </si>
  <si>
    <t>長　　期</t>
    <rPh sb="0" eb="1">
      <t>チョウ</t>
    </rPh>
    <rPh sb="3" eb="4">
      <t>キ</t>
    </rPh>
    <phoneticPr fontId="2"/>
  </si>
  <si>
    <t>旧長期損害保険料の計</t>
    <rPh sb="0" eb="1">
      <t>キュウ</t>
    </rPh>
    <rPh sb="1" eb="3">
      <t>チョウキ</t>
    </rPh>
    <rPh sb="3" eb="5">
      <t>ソンガイ</t>
    </rPh>
    <rPh sb="5" eb="7">
      <t>ホケン</t>
    </rPh>
    <rPh sb="7" eb="8">
      <t>リョウ</t>
    </rPh>
    <rPh sb="9" eb="10">
      <t>ケイ</t>
    </rPh>
    <phoneticPr fontId="2"/>
  </si>
  <si>
    <t>地震保険料の計</t>
    <rPh sb="0" eb="2">
      <t>ジシン</t>
    </rPh>
    <rPh sb="2" eb="5">
      <t>ホケンリョウ</t>
    </rPh>
    <rPh sb="6" eb="7">
      <t>ケイ</t>
    </rPh>
    <phoneticPr fontId="2"/>
  </si>
  <si>
    <t xml:space="preserve"> ⑯  地震保
   険料控除</t>
    <rPh sb="4" eb="6">
      <t>ジシン</t>
    </rPh>
    <rPh sb="6" eb="7">
      <t>タモツ</t>
    </rPh>
    <rPh sb="11" eb="12">
      <t>ケン</t>
    </rPh>
    <rPh sb="12" eb="13">
      <t>リョウ</t>
    </rPh>
    <rPh sb="13" eb="15">
      <t>コウジョ</t>
    </rPh>
    <phoneticPr fontId="2"/>
  </si>
  <si>
    <t>コ</t>
    <phoneticPr fontId="2"/>
  </si>
  <si>
    <t>短　　期</t>
    <rPh sb="0" eb="1">
      <t>タン</t>
    </rPh>
    <rPh sb="3" eb="4">
      <t>キ</t>
    </rPh>
    <phoneticPr fontId="2"/>
  </si>
  <si>
    <t>総合譲渡</t>
    <rPh sb="0" eb="2">
      <t>ソウゴウ</t>
    </rPh>
    <rPh sb="2" eb="4">
      <t>ジョウト</t>
    </rPh>
    <phoneticPr fontId="2"/>
  </si>
  <si>
    <t>ケ</t>
    <phoneticPr fontId="2"/>
  </si>
  <si>
    <t>介護医療保険料の計</t>
    <rPh sb="0" eb="2">
      <t>カイゴ</t>
    </rPh>
    <rPh sb="2" eb="4">
      <t>イリョウ</t>
    </rPh>
    <rPh sb="4" eb="7">
      <t>ホケンリョウ</t>
    </rPh>
    <rPh sb="8" eb="9">
      <t>ケイ</t>
    </rPh>
    <phoneticPr fontId="2"/>
  </si>
  <si>
    <t>ク</t>
    <phoneticPr fontId="2"/>
  </si>
  <si>
    <t>旧個人年金保険料の計</t>
    <rPh sb="0" eb="1">
      <t>キュウ</t>
    </rPh>
    <rPh sb="1" eb="3">
      <t>コジン</t>
    </rPh>
    <rPh sb="3" eb="5">
      <t>ネンキン</t>
    </rPh>
    <rPh sb="5" eb="8">
      <t>ホケンリョウ</t>
    </rPh>
    <rPh sb="9" eb="10">
      <t>ケイ</t>
    </rPh>
    <phoneticPr fontId="2"/>
  </si>
  <si>
    <t>新個人年金保険料の計</t>
    <rPh sb="0" eb="1">
      <t>シン</t>
    </rPh>
    <rPh sb="1" eb="3">
      <t>コジン</t>
    </rPh>
    <rPh sb="3" eb="5">
      <t>ネンキン</t>
    </rPh>
    <rPh sb="5" eb="8">
      <t>ホケンリョウ</t>
    </rPh>
    <rPh sb="9" eb="10">
      <t>ケイ</t>
    </rPh>
    <phoneticPr fontId="2"/>
  </si>
  <si>
    <t>キ</t>
    <phoneticPr fontId="2"/>
  </si>
  <si>
    <t>カ</t>
    <phoneticPr fontId="2"/>
  </si>
  <si>
    <t>給　　　与</t>
    <rPh sb="0" eb="1">
      <t>キュウ</t>
    </rPh>
    <rPh sb="4" eb="5">
      <t>ヨ</t>
    </rPh>
    <phoneticPr fontId="2"/>
  </si>
  <si>
    <t>旧生命保険料の計</t>
    <rPh sb="0" eb="1">
      <t>キュウ</t>
    </rPh>
    <rPh sb="1" eb="3">
      <t>セイメイ</t>
    </rPh>
    <rPh sb="3" eb="6">
      <t>ホケンリョウ</t>
    </rPh>
    <rPh sb="7" eb="8">
      <t>ケイ</t>
    </rPh>
    <phoneticPr fontId="2"/>
  </si>
  <si>
    <t>新生命保険料の計</t>
    <rPh sb="0" eb="1">
      <t>シン</t>
    </rPh>
    <rPh sb="1" eb="3">
      <t>セイメイ</t>
    </rPh>
    <rPh sb="3" eb="6">
      <t>ホケンリョウ</t>
    </rPh>
    <rPh sb="7" eb="8">
      <t>ケイ</t>
    </rPh>
    <phoneticPr fontId="2"/>
  </si>
  <si>
    <t xml:space="preserve"> ⑮
 生命保険料
 控　 　　　除</t>
    <rPh sb="4" eb="6">
      <t>セイメイ</t>
    </rPh>
    <rPh sb="6" eb="9">
      <t>ホケンリョウ</t>
    </rPh>
    <rPh sb="11" eb="12">
      <t>ヒカエ</t>
    </rPh>
    <rPh sb="17" eb="18">
      <t>ジョ</t>
    </rPh>
    <phoneticPr fontId="2"/>
  </si>
  <si>
    <t>オ</t>
    <phoneticPr fontId="2"/>
  </si>
  <si>
    <t>配　　　当</t>
    <rPh sb="0" eb="1">
      <t>ハイ</t>
    </rPh>
    <rPh sb="4" eb="5">
      <t>トウ</t>
    </rPh>
    <phoneticPr fontId="2"/>
  </si>
  <si>
    <t>合　　　　計</t>
    <rPh sb="0" eb="1">
      <t>ゴウ</t>
    </rPh>
    <rPh sb="5" eb="6">
      <t>ケイ</t>
    </rPh>
    <phoneticPr fontId="2"/>
  </si>
  <si>
    <t>エ</t>
    <phoneticPr fontId="2"/>
  </si>
  <si>
    <t>利　　　子</t>
    <rPh sb="0" eb="1">
      <t>リ</t>
    </rPh>
    <rPh sb="4" eb="5">
      <t>コ</t>
    </rPh>
    <phoneticPr fontId="2"/>
  </si>
  <si>
    <t>ウ</t>
    <phoneticPr fontId="2"/>
  </si>
  <si>
    <t>イ</t>
    <phoneticPr fontId="2"/>
  </si>
  <si>
    <t>ア</t>
    <phoneticPr fontId="2"/>
  </si>
  <si>
    <t>１　収　入　金　額　等</t>
    <rPh sb="2" eb="3">
      <t>オサム</t>
    </rPh>
    <rPh sb="4" eb="5">
      <t>ニュウ</t>
    </rPh>
    <rPh sb="6" eb="7">
      <t>キン</t>
    </rPh>
    <rPh sb="8" eb="9">
      <t>ガク</t>
    </rPh>
    <rPh sb="10" eb="11">
      <t>トウ</t>
    </rPh>
    <phoneticPr fontId="2"/>
  </si>
  <si>
    <t>支払った保険料</t>
    <rPh sb="0" eb="2">
      <t>シハラ</t>
    </rPh>
    <rPh sb="4" eb="7">
      <t>ホケンリョウ</t>
    </rPh>
    <phoneticPr fontId="2"/>
  </si>
  <si>
    <t>社会保険の種類</t>
    <rPh sb="0" eb="2">
      <t>シャカイ</t>
    </rPh>
    <rPh sb="2" eb="4">
      <t>ホケン</t>
    </rPh>
    <rPh sb="5" eb="7">
      <t>シュルイ</t>
    </rPh>
    <phoneticPr fontId="2"/>
  </si>
  <si>
    <t xml:space="preserve"> ⑬
 社会保険料
 控　　　   除</t>
    <rPh sb="4" eb="6">
      <t>シャカイ</t>
    </rPh>
    <rPh sb="6" eb="9">
      <t>ホケンリョウ</t>
    </rPh>
    <rPh sb="12" eb="13">
      <t>ヒカエ</t>
    </rPh>
    <rPh sb="19" eb="20">
      <t>ジョ</t>
    </rPh>
    <phoneticPr fontId="2"/>
  </si>
  <si>
    <t>３　所得から差し引かれる金額に関する事項</t>
    <rPh sb="2" eb="4">
      <t>ショトク</t>
    </rPh>
    <rPh sb="6" eb="7">
      <t>サ</t>
    </rPh>
    <rPh sb="8" eb="9">
      <t>ヒ</t>
    </rPh>
    <rPh sb="12" eb="14">
      <t>キンガク</t>
    </rPh>
    <rPh sb="15" eb="16">
      <t>カン</t>
    </rPh>
    <rPh sb="18" eb="20">
      <t>ジコウ</t>
    </rPh>
    <phoneticPr fontId="2"/>
  </si>
  <si>
    <t>氏　名</t>
    <rPh sb="0" eb="1">
      <t>ウジ</t>
    </rPh>
    <rPh sb="2" eb="3">
      <t>メイ</t>
    </rPh>
    <phoneticPr fontId="2"/>
  </si>
  <si>
    <t>日</t>
    <rPh sb="0" eb="1">
      <t>ニチ</t>
    </rPh>
    <phoneticPr fontId="2"/>
  </si>
  <si>
    <t>月</t>
    <rPh sb="0" eb="1">
      <t>ツキ</t>
    </rPh>
    <phoneticPr fontId="2"/>
  </si>
  <si>
    <t>年</t>
    <rPh sb="0" eb="1">
      <t>ネン</t>
    </rPh>
    <phoneticPr fontId="2"/>
  </si>
  <si>
    <t>フリガナ</t>
    <phoneticPr fontId="2"/>
  </si>
  <si>
    <t>1月1日現在
の　住　所</t>
    <rPh sb="1" eb="2">
      <t>ガツ</t>
    </rPh>
    <rPh sb="3" eb="4">
      <t>ニチ</t>
    </rPh>
    <rPh sb="4" eb="6">
      <t>ゲンザイ</t>
    </rPh>
    <rPh sb="9" eb="10">
      <t>スミ</t>
    </rPh>
    <rPh sb="11" eb="12">
      <t>ショ</t>
    </rPh>
    <phoneticPr fontId="2"/>
  </si>
  <si>
    <t>現 住 所</t>
    <rPh sb="0" eb="1">
      <t>ゲン</t>
    </rPh>
    <rPh sb="2" eb="3">
      <t>スミ</t>
    </rPh>
    <rPh sb="4" eb="5">
      <t>ショ</t>
    </rPh>
    <phoneticPr fontId="2"/>
  </si>
  <si>
    <r>
      <t xml:space="preserve">　　嘉麻市長 殿
</t>
    </r>
    <r>
      <rPr>
        <sz val="8"/>
        <color theme="1"/>
        <rFont val="ＭＳ Ｐ明朝"/>
        <family val="1"/>
        <charset val="128"/>
      </rPr>
      <t>提出年月日</t>
    </r>
    <rPh sb="2" eb="5">
      <t>カマシ</t>
    </rPh>
    <rPh sb="5" eb="6">
      <t>チョウ</t>
    </rPh>
    <rPh sb="7" eb="8">
      <t>ドノ</t>
    </rPh>
    <rPh sb="10" eb="12">
      <t>テイシュツ</t>
    </rPh>
    <rPh sb="12" eb="15">
      <t>ネンガッピ</t>
    </rPh>
    <phoneticPr fontId="2"/>
  </si>
  <si>
    <t>整理番号</t>
    <rPh sb="0" eb="1">
      <t>ヒトシ</t>
    </rPh>
    <rPh sb="1" eb="2">
      <t>リ</t>
    </rPh>
    <rPh sb="2" eb="3">
      <t>バン</t>
    </rPh>
    <rPh sb="3" eb="4">
      <t>ゴウ</t>
    </rPh>
    <phoneticPr fontId="2"/>
  </si>
  <si>
    <t>　　この申告書を提出した方は事業税の申告書を提出する必要がありません。</t>
    <phoneticPr fontId="2"/>
  </si>
  <si>
    <t>16 所得金額調整控除に関する事項</t>
    <rPh sb="3" eb="5">
      <t>ショトク</t>
    </rPh>
    <rPh sb="5" eb="7">
      <t>キンガク</t>
    </rPh>
    <rPh sb="7" eb="9">
      <t>チョウセイ</t>
    </rPh>
    <rPh sb="9" eb="11">
      <t>コウジョ</t>
    </rPh>
    <rPh sb="12" eb="13">
      <t>カン</t>
    </rPh>
    <rPh sb="15" eb="17">
      <t>ジコウ</t>
    </rPh>
    <phoneticPr fontId="2"/>
  </si>
  <si>
    <t>市区町村</t>
    <rPh sb="0" eb="2">
      <t>シク</t>
    </rPh>
    <rPh sb="2" eb="4">
      <t>チョウソン</t>
    </rPh>
    <phoneticPr fontId="2"/>
  </si>
  <si>
    <t>株式等譲渡所得割額控除額</t>
    <rPh sb="0" eb="3">
      <t>カブシキナド</t>
    </rPh>
    <rPh sb="3" eb="5">
      <t>ジョウト</t>
    </rPh>
    <rPh sb="5" eb="7">
      <t>ショトク</t>
    </rPh>
    <rPh sb="7" eb="8">
      <t>ワリ</t>
    </rPh>
    <rPh sb="8" eb="9">
      <t>ガク</t>
    </rPh>
    <rPh sb="9" eb="11">
      <t>コウジョ</t>
    </rPh>
    <rPh sb="11" eb="12">
      <t>ガク</t>
    </rPh>
    <phoneticPr fontId="2"/>
  </si>
  <si>
    <t>都道府県</t>
    <rPh sb="0" eb="4">
      <t>トドウフケン</t>
    </rPh>
    <phoneticPr fontId="2"/>
  </si>
  <si>
    <t>条例指定分</t>
    <rPh sb="0" eb="2">
      <t>ジョウレイ</t>
    </rPh>
    <rPh sb="2" eb="4">
      <t>シテイ</t>
    </rPh>
    <rPh sb="4" eb="5">
      <t>ブン</t>
    </rPh>
    <phoneticPr fontId="2"/>
  </si>
  <si>
    <t>配当割額控除額</t>
    <rPh sb="0" eb="2">
      <t>ハイトウ</t>
    </rPh>
    <rPh sb="2" eb="3">
      <t>ワリ</t>
    </rPh>
    <rPh sb="3" eb="4">
      <t>ガク</t>
    </rPh>
    <rPh sb="4" eb="6">
      <t>コウジョ</t>
    </rPh>
    <rPh sb="6" eb="7">
      <t>ガク</t>
    </rPh>
    <phoneticPr fontId="2"/>
  </si>
  <si>
    <t>住所</t>
    <rPh sb="0" eb="2">
      <t>ジュウショ</t>
    </rPh>
    <phoneticPr fontId="2"/>
  </si>
  <si>
    <t>個人
番号</t>
    <rPh sb="0" eb="2">
      <t>コジン</t>
    </rPh>
    <rPh sb="3" eb="5">
      <t>バンゴウ</t>
    </rPh>
    <phoneticPr fontId="2"/>
  </si>
  <si>
    <t>12 別居の扶養親族等に関する事項</t>
    <rPh sb="3" eb="5">
      <t>ベッキョ</t>
    </rPh>
    <rPh sb="6" eb="8">
      <t>フヨウ</t>
    </rPh>
    <rPh sb="8" eb="11">
      <t>シンゾクナド</t>
    </rPh>
    <rPh sb="12" eb="13">
      <t>カン</t>
    </rPh>
    <rPh sb="15" eb="17">
      <t>ジコウ</t>
    </rPh>
    <phoneticPr fontId="2"/>
  </si>
  <si>
    <t>　　□　　他都道府県の事務所等</t>
    <rPh sb="5" eb="6">
      <t>タ</t>
    </rPh>
    <rPh sb="6" eb="10">
      <t>トドウフケン</t>
    </rPh>
    <rPh sb="11" eb="13">
      <t>ジム</t>
    </rPh>
    <rPh sb="13" eb="15">
      <t>ショナド</t>
    </rPh>
    <phoneticPr fontId="2"/>
  </si>
  <si>
    <t>合計額</t>
    <rPh sb="0" eb="2">
      <t>ゴウケイ</t>
    </rPh>
    <rPh sb="2" eb="3">
      <t>ガク</t>
    </rPh>
    <phoneticPr fontId="2"/>
  </si>
  <si>
    <t>承認あり　・　承認なし</t>
    <rPh sb="0" eb="2">
      <t>ショウニン</t>
    </rPh>
    <rPh sb="7" eb="9">
      <t>ショウニン</t>
    </rPh>
    <phoneticPr fontId="2"/>
  </si>
  <si>
    <t>所得税における青色申告の承認の有無</t>
    <rPh sb="0" eb="3">
      <t>ショトクゼイ</t>
    </rPh>
    <rPh sb="7" eb="9">
      <t>アオイロ</t>
    </rPh>
    <rPh sb="9" eb="11">
      <t>シンコク</t>
    </rPh>
    <rPh sb="12" eb="14">
      <t>ショウニン</t>
    </rPh>
    <rPh sb="15" eb="17">
      <t>ウム</t>
    </rPh>
    <phoneticPr fontId="2"/>
  </si>
  <si>
    <t>専従者給与
（控除）額</t>
    <rPh sb="0" eb="3">
      <t>センジュウシャ</t>
    </rPh>
    <rPh sb="3" eb="5">
      <t>キュウヨ</t>
    </rPh>
    <rPh sb="7" eb="9">
      <t>コウジョ</t>
    </rPh>
    <rPh sb="10" eb="11">
      <t>ガク</t>
    </rPh>
    <phoneticPr fontId="2"/>
  </si>
  <si>
    <t>損失額、被災損失額（白)</t>
    <rPh sb="0" eb="3">
      <t>ソンシツガク</t>
    </rPh>
    <rPh sb="4" eb="6">
      <t>ヒサイ</t>
    </rPh>
    <rPh sb="6" eb="9">
      <t>ソンシツガク</t>
    </rPh>
    <rPh sb="10" eb="11">
      <t>シロ</t>
    </rPh>
    <phoneticPr fontId="2"/>
  </si>
  <si>
    <t>資産の種類</t>
    <rPh sb="0" eb="2">
      <t>シサン</t>
    </rPh>
    <rPh sb="3" eb="5">
      <t>シュルイ</t>
    </rPh>
    <phoneticPr fontId="2"/>
  </si>
  <si>
    <t>13 事業税に関する事項</t>
    <rPh sb="3" eb="6">
      <t>ジギョウゼイ</t>
    </rPh>
    <rPh sb="7" eb="8">
      <t>カン</t>
    </rPh>
    <rPh sb="10" eb="12">
      <t>ジコウ</t>
    </rPh>
    <phoneticPr fontId="2"/>
  </si>
  <si>
    <t>11 事業専従者に関する事項</t>
    <rPh sb="3" eb="5">
      <t>ジギョウ</t>
    </rPh>
    <rPh sb="5" eb="8">
      <t>センジュウシャ</t>
    </rPh>
    <rPh sb="9" eb="10">
      <t>カン</t>
    </rPh>
    <rPh sb="12" eb="14">
      <t>ジコウ</t>
    </rPh>
    <phoneticPr fontId="2"/>
  </si>
  <si>
    <t>一　　時</t>
    <rPh sb="0" eb="1">
      <t>イチ</t>
    </rPh>
    <rPh sb="3" eb="4">
      <t>トキ</t>
    </rPh>
    <phoneticPr fontId="2"/>
  </si>
  <si>
    <t>長　期</t>
    <rPh sb="0" eb="1">
      <t>チョウ</t>
    </rPh>
    <rPh sb="2" eb="3">
      <t>キ</t>
    </rPh>
    <phoneticPr fontId="2"/>
  </si>
  <si>
    <t>短　期</t>
    <rPh sb="0" eb="1">
      <t>タン</t>
    </rPh>
    <rPh sb="2" eb="3">
      <t>キ</t>
    </rPh>
    <phoneticPr fontId="2"/>
  </si>
  <si>
    <t>特別控除額</t>
    <rPh sb="0" eb="2">
      <t>トクベツ</t>
    </rPh>
    <rPh sb="2" eb="4">
      <t>コウジョ</t>
    </rPh>
    <rPh sb="4" eb="5">
      <t>ガク</t>
    </rPh>
    <phoneticPr fontId="2"/>
  </si>
  <si>
    <t>必要経費</t>
    <rPh sb="0" eb="2">
      <t>ヒツヨウ</t>
    </rPh>
    <rPh sb="2" eb="4">
      <t>ケイヒ</t>
    </rPh>
    <phoneticPr fontId="2"/>
  </si>
  <si>
    <t>収入金額</t>
    <rPh sb="0" eb="2">
      <t>シュウニュウ</t>
    </rPh>
    <rPh sb="2" eb="4">
      <t>キンガク</t>
    </rPh>
    <phoneticPr fontId="2"/>
  </si>
  <si>
    <t>10 総合譲渡・一時所得の所得金額に関する事項</t>
    <rPh sb="3" eb="5">
      <t>ソウゴウ</t>
    </rPh>
    <rPh sb="5" eb="7">
      <t>ジョウト</t>
    </rPh>
    <rPh sb="8" eb="10">
      <t>イチジ</t>
    </rPh>
    <rPh sb="10" eb="12">
      <t>ショトク</t>
    </rPh>
    <rPh sb="13" eb="15">
      <t>ショトク</t>
    </rPh>
    <rPh sb="15" eb="17">
      <t>キンガク</t>
    </rPh>
    <rPh sb="18" eb="19">
      <t>カン</t>
    </rPh>
    <rPh sb="21" eb="23">
      <t>ジコウ</t>
    </rPh>
    <phoneticPr fontId="2"/>
  </si>
  <si>
    <t>電話番号</t>
    <rPh sb="0" eb="2">
      <t>デンワ</t>
    </rPh>
    <rPh sb="2" eb="4">
      <t>バンゴウ</t>
    </rPh>
    <phoneticPr fontId="2"/>
  </si>
  <si>
    <t>勤務先名</t>
    <rPh sb="0" eb="3">
      <t>キンムサキ</t>
    </rPh>
    <rPh sb="3" eb="4">
      <t>メイ</t>
    </rPh>
    <phoneticPr fontId="2"/>
  </si>
  <si>
    <t>勤務先所在地</t>
    <rPh sb="0" eb="3">
      <t>キンムサキ</t>
    </rPh>
    <rPh sb="3" eb="6">
      <t>ショザイチ</t>
    </rPh>
    <phoneticPr fontId="2"/>
  </si>
  <si>
    <t>所得の生ずる場所</t>
    <rPh sb="0" eb="2">
      <t>ショトク</t>
    </rPh>
    <rPh sb="3" eb="4">
      <t>ショウ</t>
    </rPh>
    <rPh sb="6" eb="8">
      <t>バショ</t>
    </rPh>
    <phoneticPr fontId="2"/>
  </si>
  <si>
    <t>種　目</t>
    <rPh sb="0" eb="1">
      <t>シュ</t>
    </rPh>
    <rPh sb="2" eb="3">
      <t>メ</t>
    </rPh>
    <phoneticPr fontId="2"/>
  </si>
  <si>
    <t>合　　　計</t>
    <rPh sb="0" eb="1">
      <t>ゴウ</t>
    </rPh>
    <rPh sb="4" eb="5">
      <t>ケイ</t>
    </rPh>
    <phoneticPr fontId="2"/>
  </si>
  <si>
    <t>9 雑所得(公的年金等以外)に関する事項</t>
    <rPh sb="2" eb="5">
      <t>ザツショトク</t>
    </rPh>
    <rPh sb="6" eb="8">
      <t>コウテキ</t>
    </rPh>
    <rPh sb="8" eb="11">
      <t>ネンキンナド</t>
    </rPh>
    <rPh sb="11" eb="13">
      <t>イガイ</t>
    </rPh>
    <rPh sb="15" eb="16">
      <t>カン</t>
    </rPh>
    <rPh sb="18" eb="20">
      <t>ジコウ</t>
    </rPh>
    <phoneticPr fontId="2"/>
  </si>
  <si>
    <t>賞　与　等</t>
    <rPh sb="0" eb="1">
      <t>ショウ</t>
    </rPh>
    <rPh sb="2" eb="3">
      <t>ヨ</t>
    </rPh>
    <rPh sb="4" eb="5">
      <t>トウ</t>
    </rPh>
    <phoneticPr fontId="2"/>
  </si>
  <si>
    <t>必要経費</t>
    <rPh sb="0" eb="4">
      <t>ヒツヨウケイヒ</t>
    </rPh>
    <phoneticPr fontId="2"/>
  </si>
  <si>
    <t>支払確定年月</t>
    <rPh sb="0" eb="2">
      <t>シハライ</t>
    </rPh>
    <rPh sb="2" eb="4">
      <t>カクテイ</t>
    </rPh>
    <rPh sb="4" eb="5">
      <t>ネン</t>
    </rPh>
    <rPh sb="5" eb="6">
      <t>ツキ</t>
    </rPh>
    <phoneticPr fontId="2"/>
  </si>
  <si>
    <t>8 配当所得に関する事項</t>
    <rPh sb="2" eb="4">
      <t>ハイトウ</t>
    </rPh>
    <rPh sb="4" eb="6">
      <t>ショトク</t>
    </rPh>
    <rPh sb="7" eb="8">
      <t>カン</t>
    </rPh>
    <rPh sb="10" eb="12">
      <t>ジコウ</t>
    </rPh>
    <phoneticPr fontId="2"/>
  </si>
  <si>
    <t>青色申告特別控除額</t>
    <rPh sb="0" eb="2">
      <t>アオイロ</t>
    </rPh>
    <rPh sb="2" eb="4">
      <t>シンコク</t>
    </rPh>
    <rPh sb="4" eb="6">
      <t>トクベツ</t>
    </rPh>
    <rPh sb="6" eb="8">
      <t>コウジョ</t>
    </rPh>
    <rPh sb="8" eb="9">
      <t>ガク</t>
    </rPh>
    <phoneticPr fontId="2"/>
  </si>
  <si>
    <t>所得の種類</t>
    <rPh sb="0" eb="2">
      <t>ショトク</t>
    </rPh>
    <rPh sb="3" eb="5">
      <t>シュルイ</t>
    </rPh>
    <phoneticPr fontId="2"/>
  </si>
  <si>
    <t>月　　収</t>
    <rPh sb="0" eb="1">
      <t>ツキ</t>
    </rPh>
    <rPh sb="3" eb="4">
      <t>オサム</t>
    </rPh>
    <phoneticPr fontId="2"/>
  </si>
  <si>
    <t>日　給</t>
    <rPh sb="0" eb="1">
      <t>ヒ</t>
    </rPh>
    <rPh sb="2" eb="3">
      <t>キュウ</t>
    </rPh>
    <phoneticPr fontId="2"/>
  </si>
  <si>
    <t>7 事業・不動産所得に関する事項</t>
    <rPh sb="2" eb="4">
      <t>ジギョウ</t>
    </rPh>
    <rPh sb="5" eb="8">
      <t>フドウサン</t>
    </rPh>
    <rPh sb="8" eb="10">
      <t>ショトク</t>
    </rPh>
    <rPh sb="11" eb="12">
      <t>カン</t>
    </rPh>
    <rPh sb="14" eb="16">
      <t>ジコウ</t>
    </rPh>
    <phoneticPr fontId="2"/>
  </si>
  <si>
    <t>日給などの給与所得のある人で、源泉徴収票のない人は記入してください。</t>
    <rPh sb="0" eb="2">
      <t>ニッキュウ</t>
    </rPh>
    <rPh sb="5" eb="7">
      <t>キュウヨ</t>
    </rPh>
    <rPh sb="7" eb="9">
      <t>ショトク</t>
    </rPh>
    <rPh sb="12" eb="13">
      <t>ヒト</t>
    </rPh>
    <rPh sb="15" eb="17">
      <t>ゲンセン</t>
    </rPh>
    <rPh sb="17" eb="19">
      <t>チョウシュウ</t>
    </rPh>
    <rPh sb="19" eb="20">
      <t>ヒョウ</t>
    </rPh>
    <rPh sb="23" eb="24">
      <t>ヒト</t>
    </rPh>
    <rPh sb="25" eb="27">
      <t>キニュウ</t>
    </rPh>
    <phoneticPr fontId="2"/>
  </si>
  <si>
    <t>6 給与所得の内訳</t>
    <rPh sb="2" eb="4">
      <t>キュウヨ</t>
    </rPh>
    <rPh sb="4" eb="6">
      <t>ショトク</t>
    </rPh>
    <rPh sb="7" eb="9">
      <t>ウチワケ</t>
    </rPh>
    <phoneticPr fontId="2"/>
  </si>
  <si>
    <t>配偶者の氏名</t>
    <rPh sb="0" eb="3">
      <t>ハイグウシャ</t>
    </rPh>
    <rPh sb="4" eb="6">
      <t>シメイ</t>
    </rPh>
    <phoneticPr fontId="2"/>
  </si>
  <si>
    <t>㉓　扶 養 控 除</t>
    <rPh sb="2" eb="3">
      <t>フ</t>
    </rPh>
    <rPh sb="4" eb="5">
      <t>ヨウ</t>
    </rPh>
    <rPh sb="6" eb="7">
      <t>ヒカエ</t>
    </rPh>
    <rPh sb="8" eb="9">
      <t>ジョ</t>
    </rPh>
    <phoneticPr fontId="2"/>
  </si>
  <si>
    <r>
      <t xml:space="preserve"> ㉑～㉒
</t>
    </r>
    <r>
      <rPr>
        <sz val="7"/>
        <color theme="1"/>
        <rFont val="ＭＳ Ｐ明朝"/>
        <family val="1"/>
        <charset val="128"/>
      </rPr>
      <t>配偶者控除・配偶者特別控除・同一生計配偶者</t>
    </r>
    <rPh sb="5" eb="8">
      <t>ハイグウシャ</t>
    </rPh>
    <rPh sb="8" eb="10">
      <t>コウジョ</t>
    </rPh>
    <rPh sb="11" eb="14">
      <t>ハイグウシャ</t>
    </rPh>
    <rPh sb="14" eb="16">
      <t>トクベツ</t>
    </rPh>
    <rPh sb="16" eb="17">
      <t>ヒカエ</t>
    </rPh>
    <rPh sb="17" eb="18">
      <t>ジ</t>
    </rPh>
    <rPh sb="19" eb="21">
      <t>ドウイツ</t>
    </rPh>
    <rPh sb="21" eb="23">
      <t>セイケイ</t>
    </rPh>
    <rPh sb="23" eb="24">
      <t>ハイ</t>
    </rPh>
    <rPh sb="24" eb="25">
      <t>グウ</t>
    </rPh>
    <rPh sb="25" eb="26">
      <t>モノ</t>
    </rPh>
    <phoneticPr fontId="2"/>
  </si>
  <si>
    <t xml:space="preserve">  ⑳
  障　害　者
  控　　　 除</t>
    <rPh sb="7" eb="8">
      <t>ショウ</t>
    </rPh>
    <rPh sb="9" eb="10">
      <t>ガイ</t>
    </rPh>
    <rPh sb="11" eb="12">
      <t>モノ</t>
    </rPh>
    <rPh sb="15" eb="16">
      <t>ヒカエ</t>
    </rPh>
    <rPh sb="20" eb="21">
      <t>ジョ</t>
    </rPh>
    <phoneticPr fontId="2"/>
  </si>
  <si>
    <t>市県民税
国民健康保険税</t>
    <rPh sb="0" eb="4">
      <t>シケンミンゼイ</t>
    </rPh>
    <rPh sb="5" eb="7">
      <t>コクミン</t>
    </rPh>
    <rPh sb="7" eb="9">
      <t>ケンコウ</t>
    </rPh>
    <rPh sb="9" eb="11">
      <t>ホケン</t>
    </rPh>
    <rPh sb="11" eb="12">
      <t>ゼイ</t>
    </rPh>
    <phoneticPr fontId="2"/>
  </si>
  <si>
    <t xml:space="preserve"> 申 告 書</t>
    <rPh sb="1" eb="2">
      <t>サル</t>
    </rPh>
    <rPh sb="3" eb="4">
      <t>コク</t>
    </rPh>
    <rPh sb="5" eb="6">
      <t>ショ</t>
    </rPh>
    <phoneticPr fontId="2"/>
  </si>
  <si>
    <t xml:space="preserve">年度分 </t>
    <rPh sb="0" eb="2">
      <t>ネンド</t>
    </rPh>
    <rPh sb="2" eb="3">
      <t>ブン</t>
    </rPh>
    <phoneticPr fontId="2"/>
  </si>
  <si>
    <t>　第五号の四様式（第二条関係）</t>
    <rPh sb="1" eb="2">
      <t>ダイ</t>
    </rPh>
    <rPh sb="2" eb="4">
      <t>５ゴウ</t>
    </rPh>
    <rPh sb="5" eb="6">
      <t>４</t>
    </rPh>
    <rPh sb="6" eb="8">
      <t>ヨウシキ</t>
    </rPh>
    <rPh sb="9" eb="10">
      <t>ダイ</t>
    </rPh>
    <rPh sb="10" eb="12">
      <t>ニジョウ</t>
    </rPh>
    <rPh sb="12" eb="14">
      <t>カンケイ</t>
    </rPh>
    <phoneticPr fontId="2"/>
  </si>
  <si>
    <t>世帯主
の氏名</t>
    <phoneticPr fontId="2"/>
  </si>
  <si>
    <t>□</t>
    <phoneticPr fontId="2"/>
  </si>
  <si>
    <t>同一生計配偶者(控除対象配偶者を除く。)</t>
    <phoneticPr fontId="2"/>
  </si>
  <si>
    <t>㉕</t>
    <phoneticPr fontId="2"/>
  </si>
  <si>
    <t>⑰～
　⑱</t>
    <phoneticPr fontId="2"/>
  </si>
  <si>
    <t>⑲～
　⑳</t>
    <phoneticPr fontId="2"/>
  </si>
  <si>
    <t>㉑～
　㉒</t>
    <phoneticPr fontId="2"/>
  </si>
  <si>
    <r>
      <t>合計</t>
    </r>
    <r>
      <rPr>
        <sz val="8"/>
        <color theme="1"/>
        <rFont val="ＭＳ Ｐ明朝"/>
        <family val="1"/>
        <charset val="128"/>
      </rPr>
      <t>(⑦＋⑧＋⑨)</t>
    </r>
    <rPh sb="0" eb="2">
      <t>ゴウケイ</t>
    </rPh>
    <phoneticPr fontId="2"/>
  </si>
  <si>
    <r>
      <t>合計　</t>
    </r>
    <r>
      <rPr>
        <sz val="9"/>
        <color theme="1"/>
        <rFont val="ＭＳ Ｐ明朝"/>
        <family val="1"/>
        <charset val="128"/>
      </rPr>
      <t>(㉕＋㉖＋㉗)</t>
    </r>
    <rPh sb="0" eb="1">
      <t>ゴウ</t>
    </rPh>
    <rPh sb="1" eb="2">
      <t>ケイ</t>
    </rPh>
    <phoneticPr fontId="2"/>
  </si>
  <si>
    <t>損益通算の特
例適用前の
不動産所得</t>
    <rPh sb="0" eb="2">
      <t>ソンエキ</t>
    </rPh>
    <rPh sb="2" eb="4">
      <t>ツウサン</t>
    </rPh>
    <rPh sb="5" eb="6">
      <t>トク</t>
    </rPh>
    <rPh sb="7" eb="8">
      <t>レイ</t>
    </rPh>
    <rPh sb="8" eb="10">
      <t>テキヨウ</t>
    </rPh>
    <rPh sb="10" eb="11">
      <t>マエ</t>
    </rPh>
    <rPh sb="13" eb="16">
      <t>フドウサン</t>
    </rPh>
    <rPh sb="16" eb="18">
      <t>ショトク</t>
    </rPh>
    <phoneticPr fontId="2"/>
  </si>
  <si>
    <t>事業用
資産の
譲渡損
失など</t>
    <rPh sb="0" eb="3">
      <t>ジギョウヨウ</t>
    </rPh>
    <rPh sb="4" eb="6">
      <t>シサン</t>
    </rPh>
    <rPh sb="8" eb="10">
      <t>ジョウト</t>
    </rPh>
    <rPh sb="10" eb="11">
      <t>ゾン</t>
    </rPh>
    <rPh sb="12" eb="13">
      <t>シツ</t>
    </rPh>
    <phoneticPr fontId="2"/>
  </si>
  <si>
    <t>所得金額</t>
    <rPh sb="0" eb="2">
      <t>ショトク</t>
    </rPh>
    <rPh sb="2" eb="4">
      <t>キンガク</t>
    </rPh>
    <phoneticPr fontId="2"/>
  </si>
  <si>
    <t>前年中の
開廃業</t>
    <rPh sb="0" eb="3">
      <t>ゼンネンチュウ</t>
    </rPh>
    <rPh sb="5" eb="6">
      <t>カイ</t>
    </rPh>
    <rPh sb="6" eb="8">
      <t>ハイギョウ</t>
    </rPh>
    <phoneticPr fontId="2"/>
  </si>
  <si>
    <t>月　　　　　　日　</t>
    <rPh sb="0" eb="1">
      <t>ツキ</t>
    </rPh>
    <rPh sb="7" eb="8">
      <t>ニチ</t>
    </rPh>
    <phoneticPr fontId="2"/>
  </si>
  <si>
    <t>開始　　・　　廃止</t>
    <rPh sb="0" eb="2">
      <t>カイシ</t>
    </rPh>
    <rPh sb="7" eb="9">
      <t>ハイシ</t>
    </rPh>
    <phoneticPr fontId="2"/>
  </si>
  <si>
    <t>別居の場合
の住所</t>
    <rPh sb="0" eb="2">
      <t>ベッキョ</t>
    </rPh>
    <rPh sb="3" eb="5">
      <t>バアイ</t>
    </rPh>
    <rPh sb="7" eb="9">
      <t>ジュウショ</t>
    </rPh>
    <phoneticPr fontId="2"/>
  </si>
  <si>
    <t>生年月日</t>
    <rPh sb="0" eb="2">
      <t>セイネン</t>
    </rPh>
    <rPh sb="2" eb="4">
      <t>ガッピ</t>
    </rPh>
    <phoneticPr fontId="2"/>
  </si>
  <si>
    <t>一般分</t>
    <rPh sb="0" eb="2">
      <t>イッパン</t>
    </rPh>
    <rPh sb="2" eb="3">
      <t>ブン</t>
    </rPh>
    <phoneticPr fontId="2"/>
  </si>
  <si>
    <t>円</t>
    <rPh sb="0" eb="1">
      <t>エン</t>
    </rPh>
    <phoneticPr fontId="2"/>
  </si>
  <si>
    <t>種目</t>
    <rPh sb="0" eb="2">
      <t>シュモク</t>
    </rPh>
    <phoneticPr fontId="2"/>
  </si>
  <si>
    <t>ニ　合計　イ＋[(ロ＋ハ)×1/2]</t>
    <rPh sb="2" eb="4">
      <t>ゴウケイ</t>
    </rPh>
    <phoneticPr fontId="2"/>
  </si>
  <si>
    <t>　右上のイの金額を表面のケに、ロの金額を表面のコに、ハの金額を表面のサに記入してください。
　右のニの金額を表面の⑪の所得金額欄へ記入してください。</t>
    <phoneticPr fontId="2"/>
  </si>
  <si>
    <t>特別障害者に
該当する場合</t>
    <rPh sb="0" eb="2">
      <t>トクベツ</t>
    </rPh>
    <rPh sb="2" eb="5">
      <t>ショウガイシャ</t>
    </rPh>
    <rPh sb="7" eb="9">
      <t>ガイトウ</t>
    </rPh>
    <rPh sb="11" eb="13">
      <t>バアイ</t>
    </rPh>
    <phoneticPr fontId="2"/>
  </si>
  <si>
    <t>　支出した寄付金に応じて、各欄にそれぞれ寄付した金額を記入してください。ただし、認定特定非営利活動法人及び特例認定特定非営利活動法人以外の特定非営利活動法人に対する寄付金については、上欄に記入せず、別途「寄附金税額控除申請書（ニ）」を提出してください。</t>
    <rPh sb="1" eb="3">
      <t>シシュツ</t>
    </rPh>
    <rPh sb="5" eb="8">
      <t>キフキン</t>
    </rPh>
    <rPh sb="9" eb="10">
      <t>オウ</t>
    </rPh>
    <rPh sb="13" eb="15">
      <t>カクラン</t>
    </rPh>
    <rPh sb="20" eb="22">
      <t>キフ</t>
    </rPh>
    <rPh sb="24" eb="26">
      <t>キンガク</t>
    </rPh>
    <rPh sb="27" eb="29">
      <t>キニュウ</t>
    </rPh>
    <rPh sb="40" eb="42">
      <t>ニンテイ</t>
    </rPh>
    <rPh sb="42" eb="44">
      <t>トクテイ</t>
    </rPh>
    <rPh sb="44" eb="47">
      <t>ヒエイリ</t>
    </rPh>
    <rPh sb="47" eb="49">
      <t>カツドウ</t>
    </rPh>
    <rPh sb="49" eb="51">
      <t>ホウジン</t>
    </rPh>
    <rPh sb="51" eb="52">
      <t>オヨ</t>
    </rPh>
    <rPh sb="53" eb="55">
      <t>トクレイ</t>
    </rPh>
    <rPh sb="55" eb="57">
      <t>ニンテイ</t>
    </rPh>
    <rPh sb="57" eb="59">
      <t>トクテイ</t>
    </rPh>
    <rPh sb="59" eb="62">
      <t>ヒエイリ</t>
    </rPh>
    <rPh sb="62" eb="63">
      <t>カツ</t>
    </rPh>
    <rPh sb="63" eb="64">
      <t>ドウ</t>
    </rPh>
    <rPh sb="64" eb="66">
      <t>ホウジン</t>
    </rPh>
    <rPh sb="66" eb="68">
      <t>イガイ</t>
    </rPh>
    <rPh sb="69" eb="71">
      <t>トクテイ</t>
    </rPh>
    <rPh sb="71" eb="74">
      <t>ヒエイリ</t>
    </rPh>
    <rPh sb="74" eb="76">
      <t>カツドウ</t>
    </rPh>
    <rPh sb="76" eb="78">
      <t>ホウジン</t>
    </rPh>
    <rPh sb="79" eb="80">
      <t>タイ</t>
    </rPh>
    <rPh sb="82" eb="85">
      <t>キフキン</t>
    </rPh>
    <rPh sb="91" eb="93">
      <t>ジョウラン</t>
    </rPh>
    <rPh sb="94" eb="96">
      <t>キニュウ</t>
    </rPh>
    <rPh sb="99" eb="101">
      <t>ベット</t>
    </rPh>
    <rPh sb="102" eb="105">
      <t>キフキン</t>
    </rPh>
    <rPh sb="105" eb="107">
      <t>ゼイガク</t>
    </rPh>
    <rPh sb="107" eb="109">
      <t>コウジョ</t>
    </rPh>
    <rPh sb="109" eb="112">
      <t>シンセイショ</t>
    </rPh>
    <rPh sb="117" eb="119">
      <t>テイシュツ</t>
    </rPh>
    <phoneticPr fontId="2"/>
  </si>
  <si>
    <t>業種又
は職業</t>
    <phoneticPr fontId="2"/>
  </si>
  <si>
    <t>電話番号</t>
    <phoneticPr fontId="2"/>
  </si>
  <si>
    <r>
      <t xml:space="preserve"> ㉗
</t>
    </r>
    <r>
      <rPr>
        <sz val="8.5"/>
        <color theme="1"/>
        <rFont val="ＭＳ Ｐ明朝"/>
        <family val="1"/>
        <charset val="128"/>
      </rPr>
      <t>医療費控除</t>
    </r>
    <rPh sb="3" eb="6">
      <t>イリョウヒ</t>
    </rPh>
    <rPh sb="6" eb="8">
      <t>コウジョ</t>
    </rPh>
    <phoneticPr fontId="2"/>
  </si>
  <si>
    <t xml:space="preserve">  ⑱</t>
    <phoneticPr fontId="2"/>
  </si>
  <si>
    <t>万円</t>
    <rPh sb="0" eb="2">
      <t>マンエン</t>
    </rPh>
    <phoneticPr fontId="2"/>
  </si>
  <si>
    <t>円</t>
    <rPh sb="0" eb="1">
      <t>エン</t>
    </rPh>
    <phoneticPr fontId="2"/>
  </si>
  <si>
    <t>申告年度</t>
    <rPh sb="0" eb="2">
      <t>シンコク</t>
    </rPh>
    <rPh sb="2" eb="4">
      <t>ネンド</t>
    </rPh>
    <phoneticPr fontId="2"/>
  </si>
  <si>
    <t>現在の住所</t>
    <rPh sb="0" eb="2">
      <t>ゲンザイ</t>
    </rPh>
    <rPh sb="3" eb="5">
      <t>ジュウショ</t>
    </rPh>
    <phoneticPr fontId="2"/>
  </si>
  <si>
    <t>１月１日時点の住所</t>
    <rPh sb="1" eb="2">
      <t>ガツ</t>
    </rPh>
    <rPh sb="3" eb="4">
      <t>ニチ</t>
    </rPh>
    <rPh sb="4" eb="6">
      <t>ジテン</t>
    </rPh>
    <rPh sb="7" eb="9">
      <t>ジュウショ</t>
    </rPh>
    <phoneticPr fontId="2"/>
  </si>
  <si>
    <t>業種または職業</t>
    <rPh sb="0" eb="2">
      <t>ギョウシュ</t>
    </rPh>
    <rPh sb="5" eb="7">
      <t>ショクギョウ</t>
    </rPh>
    <phoneticPr fontId="2"/>
  </si>
  <si>
    <t>個人番号</t>
    <rPh sb="0" eb="4">
      <t>コジンバンゴウ</t>
    </rPh>
    <phoneticPr fontId="2"/>
  </si>
  <si>
    <t>世帯主の氏名</t>
    <rPh sb="0" eb="3">
      <t>セタイヌシ</t>
    </rPh>
    <rPh sb="4" eb="6">
      <t>シメイ</t>
    </rPh>
    <phoneticPr fontId="2"/>
  </si>
  <si>
    <t>その他</t>
  </si>
  <si>
    <t>一時所得</t>
  </si>
  <si>
    <t>社会保険料控除</t>
  </si>
  <si>
    <t>寡婦控除</t>
  </si>
  <si>
    <t>ひとり親控除</t>
  </si>
  <si>
    <t>提出年月日</t>
    <rPh sb="0" eb="2">
      <t>テイシュツ</t>
    </rPh>
    <rPh sb="2" eb="5">
      <t>ネンガッピ</t>
    </rPh>
    <phoneticPr fontId="2"/>
  </si>
  <si>
    <t>種別</t>
    <rPh sb="0" eb="2">
      <t>シュベツ</t>
    </rPh>
    <phoneticPr fontId="2"/>
  </si>
  <si>
    <t>支払金額</t>
    <rPh sb="0" eb="4">
      <t>シハライキンガク</t>
    </rPh>
    <phoneticPr fontId="2"/>
  </si>
  <si>
    <t>所得控除の合計額</t>
    <rPh sb="0" eb="2">
      <t>ショトク</t>
    </rPh>
    <rPh sb="2" eb="4">
      <t>コウジョ</t>
    </rPh>
    <rPh sb="5" eb="7">
      <t>ゴウケイ</t>
    </rPh>
    <rPh sb="7" eb="8">
      <t>ガク</t>
    </rPh>
    <phoneticPr fontId="2"/>
  </si>
  <si>
    <t>ロ</t>
    <phoneticPr fontId="2"/>
  </si>
  <si>
    <t>ハ</t>
    <phoneticPr fontId="2"/>
  </si>
  <si>
    <t>級
度</t>
    <rPh sb="0" eb="1">
      <t>キュウ</t>
    </rPh>
    <rPh sb="2" eb="3">
      <t>ド</t>
    </rPh>
    <phoneticPr fontId="2"/>
  </si>
  <si>
    <t>勤務日数</t>
    <rPh sb="0" eb="4">
      <t>キンムニッスウ</t>
    </rPh>
    <phoneticPr fontId="2"/>
  </si>
  <si>
    <t>所　得</t>
    <rPh sb="0" eb="1">
      <t>ショ</t>
    </rPh>
    <rPh sb="2" eb="3">
      <t>トク</t>
    </rPh>
    <phoneticPr fontId="2"/>
  </si>
  <si>
    <t>配当所得の種類</t>
    <rPh sb="0" eb="2">
      <t>ハイトウ</t>
    </rPh>
    <rPh sb="2" eb="4">
      <t>ショトク</t>
    </rPh>
    <rPh sb="5" eb="7">
      <t>シュルイ</t>
    </rPh>
    <phoneticPr fontId="2"/>
  </si>
  <si>
    <t>令和</t>
    <rPh sb="0" eb="2">
      <t>レイワ</t>
    </rPh>
    <phoneticPr fontId="2"/>
  </si>
  <si>
    <t>収入金額</t>
    <phoneticPr fontId="2"/>
  </si>
  <si>
    <t>必要経費</t>
    <phoneticPr fontId="2"/>
  </si>
  <si>
    <t>収入金額（円）</t>
    <rPh sb="0" eb="2">
      <t>シュウニュウ</t>
    </rPh>
    <rPh sb="2" eb="4">
      <t>キンガク</t>
    </rPh>
    <rPh sb="5" eb="6">
      <t>エン</t>
    </rPh>
    <phoneticPr fontId="2"/>
  </si>
  <si>
    <t>必要経費（円）</t>
    <rPh sb="0" eb="2">
      <t>ヒツヨウ</t>
    </rPh>
    <rPh sb="2" eb="4">
      <t>ケイヒ</t>
    </rPh>
    <phoneticPr fontId="2"/>
  </si>
  <si>
    <t>所得金額（円）</t>
    <rPh sb="0" eb="2">
      <t>ショトク</t>
    </rPh>
    <rPh sb="2" eb="4">
      <t>キンガク</t>
    </rPh>
    <phoneticPr fontId="2"/>
  </si>
  <si>
    <t>青色申告特別控除（円）</t>
    <rPh sb="0" eb="2">
      <t>アオイロ</t>
    </rPh>
    <rPh sb="2" eb="4">
      <t>シンコク</t>
    </rPh>
    <rPh sb="4" eb="6">
      <t>トクベツ</t>
    </rPh>
    <rPh sb="6" eb="8">
      <t>コウジョ</t>
    </rPh>
    <phoneticPr fontId="2"/>
  </si>
  <si>
    <t>営　業　等　（　合　計　）</t>
    <rPh sb="0" eb="1">
      <t>エイ</t>
    </rPh>
    <rPh sb="2" eb="3">
      <t>ゴウ</t>
    </rPh>
    <rPh sb="4" eb="5">
      <t>トウ</t>
    </rPh>
    <rPh sb="8" eb="9">
      <t>ゴウ</t>
    </rPh>
    <rPh sb="10" eb="11">
      <t>ケイ</t>
    </rPh>
    <phoneticPr fontId="2"/>
  </si>
  <si>
    <t>農　　　業　（　合　計　）</t>
    <rPh sb="0" eb="1">
      <t>ノウ</t>
    </rPh>
    <rPh sb="4" eb="5">
      <t>ゴウ</t>
    </rPh>
    <rPh sb="8" eb="9">
      <t>ゴウ</t>
    </rPh>
    <rPh sb="10" eb="11">
      <t>ケイ</t>
    </rPh>
    <phoneticPr fontId="2"/>
  </si>
  <si>
    <t>不　動　産　（　合　計　）</t>
    <rPh sb="0" eb="1">
      <t>フ</t>
    </rPh>
    <rPh sb="2" eb="3">
      <t>ドウ</t>
    </rPh>
    <rPh sb="4" eb="5">
      <t>サン</t>
    </rPh>
    <rPh sb="8" eb="9">
      <t>ゴウ</t>
    </rPh>
    <rPh sb="10" eb="11">
      <t>ケイ</t>
    </rPh>
    <phoneticPr fontId="2"/>
  </si>
  <si>
    <t>　　各欄の入力の仕方（収支内訳書を参照して入力してください。）</t>
    <rPh sb="2" eb="4">
      <t>カクラン</t>
    </rPh>
    <rPh sb="5" eb="7">
      <t>ニュウリョク</t>
    </rPh>
    <rPh sb="8" eb="10">
      <t>シカタ</t>
    </rPh>
    <rPh sb="11" eb="16">
      <t>シュウシウチワケショ</t>
    </rPh>
    <rPh sb="17" eb="19">
      <t>サンショウ</t>
    </rPh>
    <rPh sb="21" eb="23">
      <t>ニュウリョク</t>
    </rPh>
    <phoneticPr fontId="2"/>
  </si>
  <si>
    <t>　事業所の名称などを入力してください。</t>
    <rPh sb="1" eb="4">
      <t>ジギョウショ</t>
    </rPh>
    <rPh sb="5" eb="7">
      <t>メイショウ</t>
    </rPh>
    <rPh sb="10" eb="12">
      <t>ニュウリョク</t>
    </rPh>
    <phoneticPr fontId="2"/>
  </si>
  <si>
    <t>　社会保険料や所得税等を引く前の粗の金額を入力してください。</t>
    <rPh sb="16" eb="17">
      <t>アラ</t>
    </rPh>
    <rPh sb="18" eb="19">
      <t>キン</t>
    </rPh>
    <rPh sb="21" eb="23">
      <t>ニュウリョク</t>
    </rPh>
    <phoneticPr fontId="2"/>
  </si>
  <si>
    <t>　対象となる収入を得るために必要となった経費を入力してください。</t>
    <rPh sb="1" eb="3">
      <t>タイショウ</t>
    </rPh>
    <rPh sb="6" eb="8">
      <t>シュウニュウ</t>
    </rPh>
    <rPh sb="9" eb="10">
      <t>エ</t>
    </rPh>
    <rPh sb="14" eb="16">
      <t>ヒツヨウ</t>
    </rPh>
    <rPh sb="20" eb="22">
      <t>ケイヒ</t>
    </rPh>
    <rPh sb="23" eb="25">
      <t>ニュウリョク</t>
    </rPh>
    <phoneticPr fontId="2"/>
  </si>
  <si>
    <t>事業（営業等、農業）、不動産所得のあった人</t>
    <rPh sb="3" eb="5">
      <t>エイギョウ</t>
    </rPh>
    <rPh sb="5" eb="6">
      <t>トウ</t>
    </rPh>
    <rPh sb="7" eb="9">
      <t>ノウギョウ</t>
    </rPh>
    <rPh sb="20" eb="21">
      <t>ヒト</t>
    </rPh>
    <phoneticPr fontId="2"/>
  </si>
  <si>
    <t>収入＝所得となります。（源泉分離課税（日本国内の預貯金の利子）は除きます。）</t>
    <rPh sb="0" eb="2">
      <t>シュウニュウ</t>
    </rPh>
    <rPh sb="3" eb="5">
      <t>ショトク</t>
    </rPh>
    <phoneticPr fontId="2"/>
  </si>
  <si>
    <t>配当所得があった人</t>
    <rPh sb="0" eb="2">
      <t>ハイトウ</t>
    </rPh>
    <rPh sb="2" eb="4">
      <t>ショトク</t>
    </rPh>
    <rPh sb="8" eb="9">
      <t>ヒト</t>
    </rPh>
    <phoneticPr fontId="2"/>
  </si>
  <si>
    <t>支払確定年月</t>
    <phoneticPr fontId="2"/>
  </si>
  <si>
    <t>　　各欄の入力の仕方</t>
    <rPh sb="2" eb="4">
      <t>カクラン</t>
    </rPh>
    <rPh sb="5" eb="7">
      <t>ニュウリョク</t>
    </rPh>
    <rPh sb="8" eb="10">
      <t>シカタ</t>
    </rPh>
    <phoneticPr fontId="2"/>
  </si>
  <si>
    <t>　上場株式、非上場株式、投資信託、出資配当金などの種類を入力してください。</t>
    <rPh sb="1" eb="3">
      <t>ジョウジョウ</t>
    </rPh>
    <rPh sb="3" eb="5">
      <t>カブシキ</t>
    </rPh>
    <rPh sb="6" eb="9">
      <t>ヒジョウジョウ</t>
    </rPh>
    <rPh sb="9" eb="11">
      <t>カブシキ</t>
    </rPh>
    <rPh sb="12" eb="14">
      <t>トウシ</t>
    </rPh>
    <rPh sb="14" eb="16">
      <t>シンタク</t>
    </rPh>
    <rPh sb="17" eb="19">
      <t>シュッシ</t>
    </rPh>
    <rPh sb="19" eb="22">
      <t>ハイトウキン</t>
    </rPh>
    <rPh sb="25" eb="27">
      <t>シュルイ</t>
    </rPh>
    <rPh sb="28" eb="30">
      <t>ニュウリョク</t>
    </rPh>
    <phoneticPr fontId="2"/>
  </si>
  <si>
    <t>　配当を支払った事業所の名称や住所等を入力してください。</t>
    <rPh sb="1" eb="3">
      <t>ハイトウ</t>
    </rPh>
    <rPh sb="4" eb="6">
      <t>シハラ</t>
    </rPh>
    <rPh sb="8" eb="11">
      <t>ジギョウショ</t>
    </rPh>
    <rPh sb="12" eb="14">
      <t>メイショウ</t>
    </rPh>
    <rPh sb="15" eb="17">
      <t>ジュウショ</t>
    </rPh>
    <rPh sb="17" eb="18">
      <t>ナド</t>
    </rPh>
    <rPh sb="19" eb="21">
      <t>ニュウリョク</t>
    </rPh>
    <phoneticPr fontId="2"/>
  </si>
  <si>
    <t>　配当の支払が確定した年月日を入力してください。</t>
    <rPh sb="1" eb="3">
      <t>ハイトウ</t>
    </rPh>
    <rPh sb="4" eb="6">
      <t>シハライ</t>
    </rPh>
    <rPh sb="7" eb="9">
      <t>カクテイ</t>
    </rPh>
    <rPh sb="11" eb="14">
      <t>ネンガッピ</t>
    </rPh>
    <rPh sb="15" eb="17">
      <t>ニュウリョク</t>
    </rPh>
    <phoneticPr fontId="2"/>
  </si>
  <si>
    <t>　配当割額や源泉徴収税額を引く前の金額を入力してください。</t>
    <rPh sb="1" eb="3">
      <t>ハイトウ</t>
    </rPh>
    <rPh sb="3" eb="4">
      <t>ワリ</t>
    </rPh>
    <rPh sb="4" eb="5">
      <t>ガク</t>
    </rPh>
    <rPh sb="6" eb="8">
      <t>ゲンセン</t>
    </rPh>
    <rPh sb="8" eb="10">
      <t>チョウシュウ</t>
    </rPh>
    <rPh sb="10" eb="12">
      <t>ゼイガク</t>
    </rPh>
    <rPh sb="17" eb="18">
      <t>キン</t>
    </rPh>
    <rPh sb="20" eb="22">
      <t>ニュウリョク</t>
    </rPh>
    <phoneticPr fontId="2"/>
  </si>
  <si>
    <t>　株式等を取得するための借入金の利子</t>
    <rPh sb="1" eb="3">
      <t>カブシキ</t>
    </rPh>
    <rPh sb="3" eb="4">
      <t>トウ</t>
    </rPh>
    <rPh sb="5" eb="7">
      <t>シュトク</t>
    </rPh>
    <rPh sb="12" eb="14">
      <t>カリイレ</t>
    </rPh>
    <rPh sb="14" eb="15">
      <t>キン</t>
    </rPh>
    <rPh sb="16" eb="18">
      <t>リシ</t>
    </rPh>
    <phoneticPr fontId="2"/>
  </si>
  <si>
    <t>給与所得控除後の金額
（調整控除後）</t>
    <rPh sb="0" eb="2">
      <t>キュウヨ</t>
    </rPh>
    <rPh sb="2" eb="4">
      <t>ショトク</t>
    </rPh>
    <rPh sb="4" eb="6">
      <t>コウジョ</t>
    </rPh>
    <rPh sb="6" eb="7">
      <t>ゴ</t>
    </rPh>
    <rPh sb="8" eb="10">
      <t>キンガク</t>
    </rPh>
    <rPh sb="12" eb="14">
      <t>チョウセイ</t>
    </rPh>
    <rPh sb="14" eb="16">
      <t>コウジョ</t>
    </rPh>
    <rPh sb="16" eb="17">
      <t>ゴ</t>
    </rPh>
    <phoneticPr fontId="2"/>
  </si>
  <si>
    <t>源泉徴収税額</t>
    <rPh sb="0" eb="6">
      <t>ゲンセンチョウシュウゼイガク</t>
    </rPh>
    <phoneticPr fontId="2"/>
  </si>
  <si>
    <t>社会保険料等の金額</t>
    <rPh sb="0" eb="2">
      <t>シャカイ</t>
    </rPh>
    <rPh sb="2" eb="5">
      <t>ホケンリョウ</t>
    </rPh>
    <rPh sb="5" eb="6">
      <t>トウ</t>
    </rPh>
    <rPh sb="7" eb="9">
      <t>キンガク</t>
    </rPh>
    <phoneticPr fontId="2"/>
  </si>
  <si>
    <t>生命保険料の控除額</t>
    <rPh sb="0" eb="2">
      <t>セイメイ</t>
    </rPh>
    <rPh sb="2" eb="5">
      <t>ホケンリョウ</t>
    </rPh>
    <rPh sb="6" eb="8">
      <t>コウジョ</t>
    </rPh>
    <rPh sb="8" eb="9">
      <t>ガク</t>
    </rPh>
    <phoneticPr fontId="2"/>
  </si>
  <si>
    <t>地震保険料の控除額</t>
    <rPh sb="0" eb="5">
      <t>ジシンホケンリョウ</t>
    </rPh>
    <rPh sb="6" eb="8">
      <t>コウジョ</t>
    </rPh>
    <rPh sb="8" eb="9">
      <t>ガク</t>
    </rPh>
    <phoneticPr fontId="2"/>
  </si>
  <si>
    <t>住宅借入金等特別控除の額</t>
    <rPh sb="0" eb="2">
      <t>ジュウタク</t>
    </rPh>
    <rPh sb="2" eb="4">
      <t>カリイレ</t>
    </rPh>
    <rPh sb="4" eb="5">
      <t>キン</t>
    </rPh>
    <rPh sb="5" eb="6">
      <t>トウ</t>
    </rPh>
    <rPh sb="6" eb="8">
      <t>トクベツ</t>
    </rPh>
    <rPh sb="8" eb="10">
      <t>コウジョ</t>
    </rPh>
    <rPh sb="11" eb="12">
      <t>ガク</t>
    </rPh>
    <phoneticPr fontId="2"/>
  </si>
  <si>
    <t>内</t>
    <rPh sb="0" eb="1">
      <t>ウチ</t>
    </rPh>
    <phoneticPr fontId="2"/>
  </si>
  <si>
    <t>新生命保険料</t>
    <rPh sb="0" eb="1">
      <t>シン</t>
    </rPh>
    <rPh sb="1" eb="3">
      <t>セイメイ</t>
    </rPh>
    <rPh sb="3" eb="6">
      <t>ホケンリョウ</t>
    </rPh>
    <phoneticPr fontId="2"/>
  </si>
  <si>
    <t>旧生命保険料</t>
    <rPh sb="0" eb="1">
      <t>キュウ</t>
    </rPh>
    <rPh sb="1" eb="3">
      <t>セイメイ</t>
    </rPh>
    <rPh sb="3" eb="6">
      <t>ホケンリョウ</t>
    </rPh>
    <phoneticPr fontId="2"/>
  </si>
  <si>
    <t>介護医療保険料</t>
    <rPh sb="0" eb="2">
      <t>カイゴ</t>
    </rPh>
    <rPh sb="2" eb="4">
      <t>イリョウ</t>
    </rPh>
    <rPh sb="4" eb="7">
      <t>ホケンリョウ</t>
    </rPh>
    <phoneticPr fontId="2"/>
  </si>
  <si>
    <t>新個人年金保険料</t>
    <rPh sb="0" eb="1">
      <t>シン</t>
    </rPh>
    <rPh sb="1" eb="3">
      <t>コジン</t>
    </rPh>
    <rPh sb="3" eb="5">
      <t>ネンキン</t>
    </rPh>
    <phoneticPr fontId="2"/>
  </si>
  <si>
    <t>旧個人年金保険料</t>
    <rPh sb="0" eb="1">
      <t>キュウ</t>
    </rPh>
    <rPh sb="1" eb="3">
      <t>コジン</t>
    </rPh>
    <rPh sb="3" eb="5">
      <t>ネンキン</t>
    </rPh>
    <phoneticPr fontId="2"/>
  </si>
  <si>
    <t>旧長期損害
保険料の金額</t>
    <rPh sb="0" eb="1">
      <t>キュウ</t>
    </rPh>
    <rPh sb="1" eb="3">
      <t>チョウキ</t>
    </rPh>
    <rPh sb="3" eb="5">
      <t>ソンガイ</t>
    </rPh>
    <rPh sb="6" eb="9">
      <t>ホケンリョウ</t>
    </rPh>
    <rPh sb="10" eb="12">
      <t>キンガク</t>
    </rPh>
    <phoneticPr fontId="2"/>
  </si>
  <si>
    <t>所得金額
調整控除額</t>
    <rPh sb="0" eb="2">
      <t>ショトク</t>
    </rPh>
    <rPh sb="2" eb="4">
      <t>キンガク</t>
    </rPh>
    <rPh sb="5" eb="7">
      <t>チョウセイ</t>
    </rPh>
    <rPh sb="7" eb="9">
      <t>コウジョ</t>
    </rPh>
    <rPh sb="9" eb="10">
      <t>ガク</t>
    </rPh>
    <phoneticPr fontId="2"/>
  </si>
  <si>
    <t>基礎控除の額</t>
    <rPh sb="0" eb="2">
      <t>キソ</t>
    </rPh>
    <rPh sb="2" eb="4">
      <t>コウジョ</t>
    </rPh>
    <rPh sb="5" eb="6">
      <t>ガク</t>
    </rPh>
    <phoneticPr fontId="2"/>
  </si>
  <si>
    <t>国民年金保険
料等の金額</t>
    <rPh sb="0" eb="2">
      <t>コクミン</t>
    </rPh>
    <rPh sb="2" eb="4">
      <t>ネンキン</t>
    </rPh>
    <rPh sb="4" eb="6">
      <t>ホケン</t>
    </rPh>
    <rPh sb="7" eb="8">
      <t>リョウ</t>
    </rPh>
    <rPh sb="8" eb="9">
      <t>ナド</t>
    </rPh>
    <rPh sb="10" eb="12">
      <t>キンガク</t>
    </rPh>
    <phoneticPr fontId="2"/>
  </si>
  <si>
    <t>給与所得があった人（給与所得の源泉徴収票がある人の入力欄）</t>
    <rPh sb="0" eb="2">
      <t>キュウヨ</t>
    </rPh>
    <rPh sb="2" eb="4">
      <t>ショトク</t>
    </rPh>
    <rPh sb="8" eb="9">
      <t>ヒト</t>
    </rPh>
    <rPh sb="10" eb="12">
      <t>キュウヨ</t>
    </rPh>
    <rPh sb="12" eb="14">
      <t>ショトク</t>
    </rPh>
    <rPh sb="15" eb="17">
      <t>ゲンセン</t>
    </rPh>
    <rPh sb="17" eb="20">
      <t>チョウシュウヒョウ</t>
    </rPh>
    <rPh sb="23" eb="24">
      <t>ヒト</t>
    </rPh>
    <rPh sb="25" eb="27">
      <t>ニュウリョク</t>
    </rPh>
    <rPh sb="27" eb="28">
      <t>ラン</t>
    </rPh>
    <phoneticPr fontId="2"/>
  </si>
  <si>
    <t>　源泉徴収票が複数ある場合は、合算した金額を入力してください。</t>
    <rPh sb="1" eb="6">
      <t>ゲンセンチョウシュウヒョウ</t>
    </rPh>
    <rPh sb="7" eb="9">
      <t>フクスウ</t>
    </rPh>
    <rPh sb="11" eb="13">
      <t>バアイ</t>
    </rPh>
    <rPh sb="15" eb="17">
      <t>ガッサン</t>
    </rPh>
    <rPh sb="19" eb="21">
      <t>キンガク</t>
    </rPh>
    <rPh sb="22" eb="24">
      <t>ニュウリョク</t>
    </rPh>
    <phoneticPr fontId="2"/>
  </si>
  <si>
    <t>給与所得があった人（日雇等で源泉徴収票が発行されない人の入力欄）</t>
    <rPh sb="0" eb="2">
      <t>キュウヨ</t>
    </rPh>
    <rPh sb="2" eb="4">
      <t>ショトク</t>
    </rPh>
    <rPh sb="8" eb="9">
      <t>ヒト</t>
    </rPh>
    <rPh sb="10" eb="12">
      <t>ヒヤトイ</t>
    </rPh>
    <rPh sb="12" eb="13">
      <t>トウ</t>
    </rPh>
    <rPh sb="14" eb="16">
      <t>ゲンセン</t>
    </rPh>
    <rPh sb="16" eb="19">
      <t>チョウシュウヒョウ</t>
    </rPh>
    <rPh sb="20" eb="22">
      <t>ハッコウ</t>
    </rPh>
    <rPh sb="26" eb="27">
      <t>ヒト</t>
    </rPh>
    <rPh sb="28" eb="30">
      <t>ニュウリョク</t>
    </rPh>
    <rPh sb="30" eb="31">
      <t>ラン</t>
    </rPh>
    <phoneticPr fontId="2"/>
  </si>
  <si>
    <t>月　収</t>
    <rPh sb="0" eb="1">
      <t>ツキ</t>
    </rPh>
    <rPh sb="2" eb="3">
      <t>オサム</t>
    </rPh>
    <phoneticPr fontId="2"/>
  </si>
  <si>
    <t>課税方式の選択</t>
    <rPh sb="0" eb="2">
      <t>カゼイ</t>
    </rPh>
    <rPh sb="2" eb="4">
      <t>ホウシキ</t>
    </rPh>
    <rPh sb="5" eb="7">
      <t>センタク</t>
    </rPh>
    <phoneticPr fontId="2"/>
  </si>
  <si>
    <t>課税方式の選択</t>
    <phoneticPr fontId="2"/>
  </si>
  <si>
    <t>　確定申告と異なる課税方式を選択する場合にこの欄を選択してください。</t>
    <rPh sb="1" eb="3">
      <t>カクテイ</t>
    </rPh>
    <rPh sb="3" eb="5">
      <t>シンコク</t>
    </rPh>
    <rPh sb="6" eb="7">
      <t>コト</t>
    </rPh>
    <rPh sb="9" eb="11">
      <t>カゼイ</t>
    </rPh>
    <rPh sb="11" eb="13">
      <t>ホウシキ</t>
    </rPh>
    <rPh sb="14" eb="16">
      <t>センタク</t>
    </rPh>
    <rPh sb="18" eb="20">
      <t>バアイ</t>
    </rPh>
    <rPh sb="23" eb="24">
      <t>ラン</t>
    </rPh>
    <rPh sb="25" eb="27">
      <t>センタク</t>
    </rPh>
    <phoneticPr fontId="2"/>
  </si>
  <si>
    <t>勤務先所在地</t>
    <phoneticPr fontId="2"/>
  </si>
  <si>
    <t>勤務先名称</t>
    <rPh sb="3" eb="5">
      <t>メイショウ</t>
    </rPh>
    <phoneticPr fontId="2"/>
  </si>
  <si>
    <t>勤務先の電話番号</t>
    <rPh sb="0" eb="3">
      <t>キンムサキ</t>
    </rPh>
    <phoneticPr fontId="2"/>
  </si>
  <si>
    <t>給与所得の源泉徴収票を参照して入力してください。（単位：円）</t>
    <rPh sb="0" eb="2">
      <t>キュウヨ</t>
    </rPh>
    <rPh sb="2" eb="4">
      <t>ショトク</t>
    </rPh>
    <rPh sb="5" eb="7">
      <t>ゲンセン</t>
    </rPh>
    <rPh sb="7" eb="10">
      <t>チョウシュウヒョウ</t>
    </rPh>
    <rPh sb="11" eb="13">
      <t>サンショウ</t>
    </rPh>
    <rPh sb="15" eb="17">
      <t>ニュウリョク</t>
    </rPh>
    <rPh sb="25" eb="27">
      <t>タンイ</t>
    </rPh>
    <rPh sb="28" eb="29">
      <t>エン</t>
    </rPh>
    <phoneticPr fontId="2"/>
  </si>
  <si>
    <t>日雇い等で源泉徴収票が発行されない人は下記の表を入力してください。（単位：円）</t>
    <rPh sb="0" eb="2">
      <t>ヒヤト</t>
    </rPh>
    <rPh sb="3" eb="4">
      <t>トウ</t>
    </rPh>
    <rPh sb="5" eb="7">
      <t>ゲンセン</t>
    </rPh>
    <rPh sb="7" eb="10">
      <t>チョウシュウヒョウ</t>
    </rPh>
    <rPh sb="11" eb="13">
      <t>ハッコウ</t>
    </rPh>
    <rPh sb="17" eb="18">
      <t>ヒト</t>
    </rPh>
    <rPh sb="19" eb="21">
      <t>カキ</t>
    </rPh>
    <rPh sb="22" eb="23">
      <t>ヒョウ</t>
    </rPh>
    <rPh sb="24" eb="26">
      <t>ニュウリョク</t>
    </rPh>
    <rPh sb="34" eb="36">
      <t>タンイ</t>
    </rPh>
    <rPh sb="37" eb="38">
      <t>エン</t>
    </rPh>
    <phoneticPr fontId="2"/>
  </si>
  <si>
    <t>収　入（円）</t>
    <rPh sb="0" eb="1">
      <t>オサム</t>
    </rPh>
    <rPh sb="2" eb="3">
      <t>ニュウ</t>
    </rPh>
    <rPh sb="4" eb="5">
      <t>エン</t>
    </rPh>
    <phoneticPr fontId="2"/>
  </si>
  <si>
    <t>日給</t>
    <rPh sb="0" eb="2">
      <t>ニッキュウ</t>
    </rPh>
    <phoneticPr fontId="2"/>
  </si>
  <si>
    <t>勤務日数</t>
    <rPh sb="0" eb="2">
      <t>キンム</t>
    </rPh>
    <rPh sb="2" eb="4">
      <t>ニッスウ</t>
    </rPh>
    <phoneticPr fontId="2"/>
  </si>
  <si>
    <t>月収</t>
    <rPh sb="0" eb="2">
      <t>ゲッシュウ</t>
    </rPh>
    <phoneticPr fontId="2"/>
  </si>
  <si>
    <t>賞与等</t>
    <rPh sb="0" eb="2">
      <t>ショウヨ</t>
    </rPh>
    <rPh sb="2" eb="3">
      <t>トウ</t>
    </rPh>
    <phoneticPr fontId="2"/>
  </si>
  <si>
    <t>出勤した日数に応じて支給される賃金の額を入力してください。</t>
    <rPh sb="0" eb="2">
      <t>シュッキン</t>
    </rPh>
    <rPh sb="4" eb="6">
      <t>ニッスウ</t>
    </rPh>
    <rPh sb="7" eb="8">
      <t>オウ</t>
    </rPh>
    <rPh sb="10" eb="12">
      <t>シキュウ</t>
    </rPh>
    <rPh sb="15" eb="17">
      <t>チンギン</t>
    </rPh>
    <rPh sb="18" eb="19">
      <t>ガク</t>
    </rPh>
    <rPh sb="20" eb="22">
      <t>ニュウリョク</t>
    </rPh>
    <phoneticPr fontId="2"/>
  </si>
  <si>
    <t>出勤した日数を入力してください。</t>
    <rPh sb="0" eb="2">
      <t>シュッキン</t>
    </rPh>
    <rPh sb="4" eb="6">
      <t>ニッスウ</t>
    </rPh>
    <rPh sb="7" eb="9">
      <t>ニュウリョク</t>
    </rPh>
    <phoneticPr fontId="2"/>
  </si>
  <si>
    <t>月収に含まないボーナス等が支給された場合に入力してください。</t>
    <rPh sb="0" eb="2">
      <t>ゲッシュウ</t>
    </rPh>
    <rPh sb="3" eb="4">
      <t>フク</t>
    </rPh>
    <rPh sb="11" eb="12">
      <t>トウ</t>
    </rPh>
    <rPh sb="13" eb="15">
      <t>シキュウ</t>
    </rPh>
    <rPh sb="18" eb="20">
      <t>バアイ</t>
    </rPh>
    <rPh sb="21" eb="23">
      <t>ニュウリョク</t>
    </rPh>
    <phoneticPr fontId="2"/>
  </si>
  <si>
    <t>勤務先所在地等</t>
    <rPh sb="0" eb="3">
      <t>キンムサキ</t>
    </rPh>
    <rPh sb="3" eb="6">
      <t>ショザイチ</t>
    </rPh>
    <rPh sb="6" eb="7">
      <t>ナド</t>
    </rPh>
    <phoneticPr fontId="2"/>
  </si>
  <si>
    <t>複数の事業所で働いた場合は、最も多く働いた場所を入力してください。</t>
    <rPh sb="0" eb="2">
      <t>フクスウ</t>
    </rPh>
    <rPh sb="3" eb="6">
      <t>ジギョウショ</t>
    </rPh>
    <rPh sb="7" eb="8">
      <t>ハタラ</t>
    </rPh>
    <rPh sb="10" eb="12">
      <t>バアイ</t>
    </rPh>
    <rPh sb="14" eb="15">
      <t>モット</t>
    </rPh>
    <rPh sb="16" eb="17">
      <t>オオ</t>
    </rPh>
    <rPh sb="18" eb="19">
      <t>ハタラ</t>
    </rPh>
    <rPh sb="21" eb="23">
      <t>バショ</t>
    </rPh>
    <rPh sb="24" eb="26">
      <t>ニュウリョク</t>
    </rPh>
    <phoneticPr fontId="2"/>
  </si>
  <si>
    <r>
      <t xml:space="preserve">その月の収入を入力してください。
</t>
    </r>
    <r>
      <rPr>
        <b/>
        <sz val="11"/>
        <color theme="1"/>
        <rFont val="游ゴシック"/>
        <family val="3"/>
        <charset val="128"/>
        <scheme val="minor"/>
      </rPr>
      <t>複数事業所勤務など日給が一定でない場合は、月収のみ入力してください。</t>
    </r>
    <rPh sb="2" eb="3">
      <t>ツキ</t>
    </rPh>
    <rPh sb="4" eb="6">
      <t>シュウニュウ</t>
    </rPh>
    <rPh sb="7" eb="9">
      <t>ニュウリョク</t>
    </rPh>
    <rPh sb="17" eb="19">
      <t>フクスウ</t>
    </rPh>
    <rPh sb="19" eb="22">
      <t>ジギョウショ</t>
    </rPh>
    <rPh sb="22" eb="24">
      <t>キンム</t>
    </rPh>
    <phoneticPr fontId="2"/>
  </si>
  <si>
    <t>＜給与所得の計算結果　確認欄（入力する箇所はありません。）＞</t>
    <rPh sb="1" eb="3">
      <t>キュウヨ</t>
    </rPh>
    <rPh sb="3" eb="5">
      <t>ショトク</t>
    </rPh>
    <rPh sb="6" eb="8">
      <t>ケイサン</t>
    </rPh>
    <rPh sb="8" eb="10">
      <t>ケッカ</t>
    </rPh>
    <rPh sb="11" eb="13">
      <t>カクニン</t>
    </rPh>
    <rPh sb="13" eb="14">
      <t>ラン</t>
    </rPh>
    <rPh sb="15" eb="17">
      <t>ニュウリョク</t>
    </rPh>
    <rPh sb="19" eb="21">
      <t>カショ</t>
    </rPh>
    <phoneticPr fontId="2"/>
  </si>
  <si>
    <t>生命保険料の金額の内訳</t>
    <phoneticPr fontId="2"/>
  </si>
  <si>
    <t>給与等の収入金額
（カの欄）</t>
    <phoneticPr fontId="2"/>
  </si>
  <si>
    <t>給与の収入金額</t>
    <rPh sb="0" eb="2">
      <t>キュウヨ</t>
    </rPh>
    <rPh sb="3" eb="5">
      <t>シュウニュウ</t>
    </rPh>
    <rPh sb="5" eb="7">
      <t>キンガク</t>
    </rPh>
    <phoneticPr fontId="2"/>
  </si>
  <si>
    <t>～</t>
    <phoneticPr fontId="2"/>
  </si>
  <si>
    <t>収入÷4
千円未満切捨
算出金額：Ａ</t>
    <phoneticPr fontId="2"/>
  </si>
  <si>
    <t>Ａ×2.8－80,000</t>
    <phoneticPr fontId="2"/>
  </si>
  <si>
    <t>Ａ×3.2－440,000</t>
    <phoneticPr fontId="2"/>
  </si>
  <si>
    <t>給与所得の計算</t>
    <phoneticPr fontId="2"/>
  </si>
  <si>
    <t>給与所得の計算</t>
    <rPh sb="0" eb="2">
      <t>キュウヨ</t>
    </rPh>
    <rPh sb="2" eb="4">
      <t>ショトク</t>
    </rPh>
    <rPh sb="5" eb="7">
      <t>ケイサン</t>
    </rPh>
    <phoneticPr fontId="2"/>
  </si>
  <si>
    <t>　収入－1,950,000</t>
    <phoneticPr fontId="2"/>
  </si>
  <si>
    <t>　収入×0.9－1,100,000</t>
    <phoneticPr fontId="2"/>
  </si>
  <si>
    <t>　収入－550,000</t>
    <phoneticPr fontId="2"/>
  </si>
  <si>
    <t>Ａ×2.4＋100,000</t>
    <phoneticPr fontId="2"/>
  </si>
  <si>
    <t>雑所得（公的年金等）があった人</t>
    <rPh sb="14" eb="15">
      <t>ヒト</t>
    </rPh>
    <phoneticPr fontId="2"/>
  </si>
  <si>
    <t>公的年金等</t>
    <phoneticPr fontId="2"/>
  </si>
  <si>
    <t>公的年金等の源泉徴収票を参照して入力してください。（単位：円）</t>
    <rPh sb="4" eb="5">
      <t>ナド</t>
    </rPh>
    <rPh sb="6" eb="8">
      <t>ゲンセン</t>
    </rPh>
    <rPh sb="8" eb="11">
      <t>チョウシュウヒョウ</t>
    </rPh>
    <rPh sb="12" eb="14">
      <t>サンショウ</t>
    </rPh>
    <rPh sb="16" eb="18">
      <t>ニュウリョク</t>
    </rPh>
    <rPh sb="26" eb="28">
      <t>タンイ</t>
    </rPh>
    <rPh sb="29" eb="30">
      <t>エン</t>
    </rPh>
    <phoneticPr fontId="2"/>
  </si>
  <si>
    <t>所得税法第203条の3第1号適用分</t>
    <phoneticPr fontId="2"/>
  </si>
  <si>
    <t>所得税法第203条の3第2号適用分</t>
    <phoneticPr fontId="2"/>
  </si>
  <si>
    <t>所得税法第203条の3第3号適用分</t>
    <phoneticPr fontId="2"/>
  </si>
  <si>
    <t>所得税法第203条の3第4号適用分</t>
    <phoneticPr fontId="2"/>
  </si>
  <si>
    <t>区　　分</t>
    <rPh sb="0" eb="1">
      <t>ク</t>
    </rPh>
    <rPh sb="3" eb="4">
      <t>フン</t>
    </rPh>
    <phoneticPr fontId="2"/>
  </si>
  <si>
    <t>支　払　金　額</t>
    <rPh sb="0" eb="1">
      <t>シ</t>
    </rPh>
    <rPh sb="2" eb="3">
      <t>バライ</t>
    </rPh>
    <rPh sb="4" eb="5">
      <t>キン</t>
    </rPh>
    <rPh sb="6" eb="7">
      <t>ガク</t>
    </rPh>
    <phoneticPr fontId="2"/>
  </si>
  <si>
    <t>源　泉　徴　収　税　額</t>
    <rPh sb="0" eb="1">
      <t>ミナモト</t>
    </rPh>
    <rPh sb="2" eb="3">
      <t>イズミ</t>
    </rPh>
    <rPh sb="4" eb="5">
      <t>チョウ</t>
    </rPh>
    <rPh sb="6" eb="7">
      <t>オサム</t>
    </rPh>
    <rPh sb="8" eb="9">
      <t>ゼイ</t>
    </rPh>
    <rPh sb="10" eb="11">
      <t>ガク</t>
    </rPh>
    <phoneticPr fontId="2"/>
  </si>
  <si>
    <t>社会保険料の額</t>
    <rPh sb="0" eb="2">
      <t>シャカイ</t>
    </rPh>
    <rPh sb="2" eb="5">
      <t>ホケンリョウ</t>
    </rPh>
    <rPh sb="6" eb="7">
      <t>ガク</t>
    </rPh>
    <phoneticPr fontId="2"/>
  </si>
  <si>
    <t>　公的年金等の源泉徴収票が複数ある場合は、合算した金額を入力してください。</t>
    <rPh sb="1" eb="3">
      <t>コウテキ</t>
    </rPh>
    <rPh sb="3" eb="5">
      <t>ネンキン</t>
    </rPh>
    <rPh sb="5" eb="6">
      <t>トウ</t>
    </rPh>
    <rPh sb="7" eb="12">
      <t>ゲンセンチョウシュウヒョウ</t>
    </rPh>
    <rPh sb="13" eb="15">
      <t>フクスウ</t>
    </rPh>
    <rPh sb="17" eb="19">
      <t>バアイ</t>
    </rPh>
    <rPh sb="21" eb="23">
      <t>ガッサン</t>
    </rPh>
    <rPh sb="25" eb="27">
      <t>キンガク</t>
    </rPh>
    <rPh sb="28" eb="30">
      <t>ニュウリョク</t>
    </rPh>
    <phoneticPr fontId="2"/>
  </si>
  <si>
    <t>　給与所得の源泉徴収票を参照し、太枠（白抜き）の欄を入力してください。</t>
    <rPh sb="1" eb="3">
      <t>キュウヨ</t>
    </rPh>
    <rPh sb="3" eb="5">
      <t>ショトク</t>
    </rPh>
    <rPh sb="6" eb="11">
      <t>ゲンセンチョウシュウヒョウ</t>
    </rPh>
    <rPh sb="12" eb="14">
      <t>サンショウ</t>
    </rPh>
    <rPh sb="16" eb="18">
      <t>フトワク</t>
    </rPh>
    <rPh sb="19" eb="21">
      <t>シロヌ</t>
    </rPh>
    <rPh sb="24" eb="25">
      <t>ラン</t>
    </rPh>
    <rPh sb="26" eb="28">
      <t>ニュウリョク</t>
    </rPh>
    <phoneticPr fontId="2"/>
  </si>
  <si>
    <t>　公的年金等の源泉徴収票を参照し、太枠（白抜き）の欄を入力してください。</t>
    <rPh sb="1" eb="3">
      <t>コウテキ</t>
    </rPh>
    <rPh sb="3" eb="5">
      <t>ネンキン</t>
    </rPh>
    <rPh sb="5" eb="6">
      <t>トウ</t>
    </rPh>
    <rPh sb="7" eb="9">
      <t>ゲンセン</t>
    </rPh>
    <rPh sb="9" eb="11">
      <t>チョウシュウ</t>
    </rPh>
    <rPh sb="11" eb="12">
      <t>ヒョウ</t>
    </rPh>
    <rPh sb="13" eb="15">
      <t>サンショウ</t>
    </rPh>
    <rPh sb="17" eb="19">
      <t>フトワク</t>
    </rPh>
    <rPh sb="20" eb="22">
      <t>シロヌ</t>
    </rPh>
    <rPh sb="27" eb="29">
      <t>ニュウリョク</t>
    </rPh>
    <phoneticPr fontId="2"/>
  </si>
  <si>
    <t>　（太枠（白抜き）の欄以外の配偶者、扶養控除等は入力できませんので、別途入力をしてください。）</t>
    <rPh sb="2" eb="4">
      <t>フトワク</t>
    </rPh>
    <rPh sb="5" eb="7">
      <t>シロヌ</t>
    </rPh>
    <rPh sb="10" eb="11">
      <t>ラン</t>
    </rPh>
    <rPh sb="11" eb="13">
      <t>イガイ</t>
    </rPh>
    <rPh sb="14" eb="17">
      <t>ハイグウシャ</t>
    </rPh>
    <rPh sb="18" eb="20">
      <t>フヨウ</t>
    </rPh>
    <rPh sb="20" eb="22">
      <t>コウジョ</t>
    </rPh>
    <rPh sb="22" eb="23">
      <t>トウ</t>
    </rPh>
    <rPh sb="24" eb="26">
      <t>ニュウリョク</t>
    </rPh>
    <rPh sb="34" eb="36">
      <t>ベット</t>
    </rPh>
    <rPh sb="36" eb="38">
      <t>ニュウリョク</t>
    </rPh>
    <phoneticPr fontId="2"/>
  </si>
  <si>
    <t>＜雑所得（公的年金等）の計算結果　確認欄（入力する箇所はありません。）＞</t>
    <rPh sb="1" eb="4">
      <t>ザツショトク</t>
    </rPh>
    <rPh sb="5" eb="7">
      <t>コウテキ</t>
    </rPh>
    <rPh sb="7" eb="10">
      <t>ネンキンナド</t>
    </rPh>
    <rPh sb="12" eb="14">
      <t>ケイサン</t>
    </rPh>
    <rPh sb="14" eb="16">
      <t>ケッカ</t>
    </rPh>
    <rPh sb="17" eb="19">
      <t>カクニン</t>
    </rPh>
    <rPh sb="19" eb="20">
      <t>ラン</t>
    </rPh>
    <rPh sb="21" eb="23">
      <t>ニュウリョク</t>
    </rPh>
    <rPh sb="25" eb="27">
      <t>カショ</t>
    </rPh>
    <phoneticPr fontId="2"/>
  </si>
  <si>
    <t>公的年金等の収入金額（キの欄）</t>
    <phoneticPr fontId="2"/>
  </si>
  <si>
    <t>公的年金等の収入金額</t>
    <rPh sb="0" eb="2">
      <t>コウテキ</t>
    </rPh>
    <rPh sb="2" eb="4">
      <t>ネンキン</t>
    </rPh>
    <rPh sb="4" eb="5">
      <t>トウ</t>
    </rPh>
    <rPh sb="6" eb="8">
      <t>シュウニュウ</t>
    </rPh>
    <rPh sb="8" eb="10">
      <t>キンガク</t>
    </rPh>
    <phoneticPr fontId="2"/>
  </si>
  <si>
    <t>公的年金等（雑所得）の計算</t>
    <phoneticPr fontId="2"/>
  </si>
  <si>
    <t>65歳未満</t>
    <rPh sb="2" eb="5">
      <t>サイミマン</t>
    </rPh>
    <phoneticPr fontId="2"/>
  </si>
  <si>
    <t>　収入－600,000</t>
    <phoneticPr fontId="2"/>
  </si>
  <si>
    <t>　収入×0.75－275,000</t>
    <phoneticPr fontId="2"/>
  </si>
  <si>
    <t>　収入×0.85－685,000</t>
    <phoneticPr fontId="2"/>
  </si>
  <si>
    <t>　収入×0.95－1,455,000</t>
    <phoneticPr fontId="2"/>
  </si>
  <si>
    <t>　収入－1,955,000</t>
    <phoneticPr fontId="2"/>
  </si>
  <si>
    <t>65歳以上</t>
    <rPh sb="2" eb="5">
      <t>サイイジョウ</t>
    </rPh>
    <phoneticPr fontId="2"/>
  </si>
  <si>
    <t>　収入－1,100,000</t>
    <phoneticPr fontId="2"/>
  </si>
  <si>
    <t>年</t>
    <rPh sb="0" eb="1">
      <t>ネン</t>
    </rPh>
    <phoneticPr fontId="2"/>
  </si>
  <si>
    <t>月</t>
    <rPh sb="0" eb="1">
      <t>ガツ</t>
    </rPh>
    <phoneticPr fontId="2"/>
  </si>
  <si>
    <t>日</t>
    <rPh sb="0" eb="1">
      <t>ニチ</t>
    </rPh>
    <phoneticPr fontId="2"/>
  </si>
  <si>
    <t>公的年金等（雑所得）の金額（クの欄）</t>
    <phoneticPr fontId="2"/>
  </si>
  <si>
    <t>65歳未満の場合</t>
    <rPh sb="2" eb="3">
      <t>サイ</t>
    </rPh>
    <rPh sb="3" eb="5">
      <t>ミマン</t>
    </rPh>
    <rPh sb="6" eb="8">
      <t>バアイ</t>
    </rPh>
    <phoneticPr fontId="2"/>
  </si>
  <si>
    <t>65歳以上の場合</t>
    <rPh sb="2" eb="3">
      <t>サイ</t>
    </rPh>
    <rPh sb="3" eb="5">
      <t>イジョウ</t>
    </rPh>
    <rPh sb="6" eb="8">
      <t>バアイ</t>
    </rPh>
    <phoneticPr fontId="2"/>
  </si>
  <si>
    <t>雑所得（業務、その他）があった人</t>
    <rPh sb="4" eb="6">
      <t>ギョウム</t>
    </rPh>
    <rPh sb="9" eb="10">
      <t>タ</t>
    </rPh>
    <rPh sb="15" eb="16">
      <t>ヒト</t>
    </rPh>
    <phoneticPr fontId="2"/>
  </si>
  <si>
    <t>種　目</t>
    <rPh sb="0" eb="1">
      <t>シュ</t>
    </rPh>
    <rPh sb="2" eb="3">
      <t>メ</t>
    </rPh>
    <phoneticPr fontId="2"/>
  </si>
  <si>
    <r>
      <t>　営業等、農業、不動産の所得のいずれかを</t>
    </r>
    <r>
      <rPr>
        <b/>
        <sz val="11"/>
        <color rgb="FFFF0000"/>
        <rFont val="游ゴシック"/>
        <family val="3"/>
        <charset val="128"/>
        <scheme val="minor"/>
      </rPr>
      <t>必ず</t>
    </r>
    <r>
      <rPr>
        <sz val="11"/>
        <color theme="1"/>
        <rFont val="游ゴシック"/>
        <family val="2"/>
        <charset val="128"/>
        <scheme val="minor"/>
      </rPr>
      <t>選択してください。</t>
    </r>
    <rPh sb="1" eb="3">
      <t>エイギョウ</t>
    </rPh>
    <rPh sb="3" eb="4">
      <t>トウ</t>
    </rPh>
    <rPh sb="5" eb="7">
      <t>ノウギョウ</t>
    </rPh>
    <rPh sb="8" eb="11">
      <t>フドウサン</t>
    </rPh>
    <rPh sb="12" eb="14">
      <t>ショトク</t>
    </rPh>
    <rPh sb="20" eb="21">
      <t>カナラ</t>
    </rPh>
    <rPh sb="22" eb="24">
      <t>センタク</t>
    </rPh>
    <phoneticPr fontId="2"/>
  </si>
  <si>
    <t>雑　所　得　（　そ　の　他　）</t>
    <rPh sb="0" eb="1">
      <t>ザツ</t>
    </rPh>
    <rPh sb="2" eb="3">
      <t>ショ</t>
    </rPh>
    <rPh sb="4" eb="5">
      <t>エ</t>
    </rPh>
    <rPh sb="12" eb="13">
      <t>タ</t>
    </rPh>
    <phoneticPr fontId="2"/>
  </si>
  <si>
    <t>雑　所　得　（　業　　　務　）</t>
    <rPh sb="0" eb="1">
      <t>ザツ</t>
    </rPh>
    <rPh sb="2" eb="3">
      <t>ショ</t>
    </rPh>
    <rPh sb="4" eb="5">
      <t>エ</t>
    </rPh>
    <rPh sb="8" eb="9">
      <t>ゴウ</t>
    </rPh>
    <rPh sb="12" eb="13">
      <t>ツトム</t>
    </rPh>
    <phoneticPr fontId="2"/>
  </si>
  <si>
    <r>
      <t>　業務、その他のいずれかを</t>
    </r>
    <r>
      <rPr>
        <b/>
        <sz val="11"/>
        <color rgb="FFFF0000"/>
        <rFont val="游ゴシック"/>
        <family val="3"/>
        <charset val="128"/>
        <scheme val="minor"/>
      </rPr>
      <t>必ず</t>
    </r>
    <r>
      <rPr>
        <sz val="11"/>
        <color theme="1"/>
        <rFont val="游ゴシック"/>
        <family val="2"/>
        <charset val="128"/>
        <scheme val="minor"/>
      </rPr>
      <t>選択してください。</t>
    </r>
    <rPh sb="1" eb="3">
      <t>ギョウム</t>
    </rPh>
    <rPh sb="6" eb="7">
      <t>タ</t>
    </rPh>
    <rPh sb="13" eb="14">
      <t>カナラ</t>
    </rPh>
    <rPh sb="15" eb="17">
      <t>センタク</t>
    </rPh>
    <phoneticPr fontId="2"/>
  </si>
  <si>
    <t>※６件以上ある場合は、所得の種類毎に合計して「〇〇〇ほか」等とし、合計額を入力してください。</t>
    <rPh sb="2" eb="3">
      <t>ケン</t>
    </rPh>
    <rPh sb="3" eb="5">
      <t>イジョウ</t>
    </rPh>
    <rPh sb="7" eb="9">
      <t>バアイ</t>
    </rPh>
    <rPh sb="11" eb="13">
      <t>ショトク</t>
    </rPh>
    <rPh sb="14" eb="16">
      <t>シュルイ</t>
    </rPh>
    <rPh sb="16" eb="17">
      <t>ゴト</t>
    </rPh>
    <rPh sb="18" eb="20">
      <t>ゴウケイ</t>
    </rPh>
    <rPh sb="29" eb="30">
      <t>ナド</t>
    </rPh>
    <rPh sb="33" eb="35">
      <t>ゴウケイ</t>
    </rPh>
    <rPh sb="35" eb="36">
      <t>ガク</t>
    </rPh>
    <rPh sb="37" eb="39">
      <t>ニュウリョク</t>
    </rPh>
    <phoneticPr fontId="2"/>
  </si>
  <si>
    <t>※４件以上ある場合は、配当所得の種類毎に合計して「〇〇〇ほか」等とし、合計額を入力してください。</t>
    <rPh sb="2" eb="3">
      <t>ケン</t>
    </rPh>
    <rPh sb="3" eb="5">
      <t>イジョウ</t>
    </rPh>
    <rPh sb="7" eb="9">
      <t>バアイ</t>
    </rPh>
    <rPh sb="11" eb="13">
      <t>ハイトウ</t>
    </rPh>
    <rPh sb="13" eb="15">
      <t>ショトク</t>
    </rPh>
    <rPh sb="16" eb="18">
      <t>シュルイ</t>
    </rPh>
    <rPh sb="18" eb="19">
      <t>ゴト</t>
    </rPh>
    <rPh sb="20" eb="22">
      <t>ゴウケイ</t>
    </rPh>
    <rPh sb="31" eb="32">
      <t>ナド</t>
    </rPh>
    <rPh sb="35" eb="37">
      <t>ゴウケイ</t>
    </rPh>
    <rPh sb="37" eb="38">
      <t>ガク</t>
    </rPh>
    <rPh sb="39" eb="41">
      <t>ニュウリョク</t>
    </rPh>
    <phoneticPr fontId="2"/>
  </si>
  <si>
    <t>※３件以上ある場合は、所得の種類毎に合計して「〇〇〇ほか」等とし、合計額を入力してください。</t>
    <rPh sb="2" eb="3">
      <t>ケン</t>
    </rPh>
    <rPh sb="3" eb="5">
      <t>イジョウ</t>
    </rPh>
    <rPh sb="7" eb="9">
      <t>バアイ</t>
    </rPh>
    <rPh sb="11" eb="13">
      <t>ショトク</t>
    </rPh>
    <rPh sb="14" eb="16">
      <t>シュルイ</t>
    </rPh>
    <rPh sb="16" eb="17">
      <t>ゴト</t>
    </rPh>
    <rPh sb="18" eb="20">
      <t>ゴウケイ</t>
    </rPh>
    <rPh sb="29" eb="30">
      <t>ナド</t>
    </rPh>
    <rPh sb="33" eb="35">
      <t>ゴウケイ</t>
    </rPh>
    <rPh sb="35" eb="36">
      <t>ガク</t>
    </rPh>
    <rPh sb="37" eb="39">
      <t>ニュウリョク</t>
    </rPh>
    <phoneticPr fontId="2"/>
  </si>
  <si>
    <t>　報酬、原稿料、講演料、個人年金など所得の内容を入力してください。</t>
    <rPh sb="1" eb="3">
      <t>ホウシュウ</t>
    </rPh>
    <rPh sb="4" eb="7">
      <t>ゲンコウリョウ</t>
    </rPh>
    <rPh sb="8" eb="11">
      <t>コウエンリョウ</t>
    </rPh>
    <rPh sb="12" eb="14">
      <t>コジン</t>
    </rPh>
    <rPh sb="14" eb="16">
      <t>ネンキン</t>
    </rPh>
    <rPh sb="18" eb="20">
      <t>ショトク</t>
    </rPh>
    <rPh sb="21" eb="23">
      <t>ナイヨウ</t>
    </rPh>
    <rPh sb="24" eb="26">
      <t>ニュウリョク</t>
    </rPh>
    <phoneticPr fontId="2"/>
  </si>
  <si>
    <t>総合課税の譲渡所得または一時所得があった人</t>
    <rPh sb="0" eb="2">
      <t>ソウゴウ</t>
    </rPh>
    <rPh sb="2" eb="4">
      <t>カゼイ</t>
    </rPh>
    <rPh sb="5" eb="7">
      <t>ジョウト</t>
    </rPh>
    <rPh sb="7" eb="9">
      <t>ショトク</t>
    </rPh>
    <rPh sb="12" eb="14">
      <t>イチジ</t>
    </rPh>
    <rPh sb="14" eb="16">
      <t>ショトク</t>
    </rPh>
    <rPh sb="20" eb="21">
      <t>ヒト</t>
    </rPh>
    <phoneticPr fontId="2"/>
  </si>
  <si>
    <t>総合譲渡</t>
    <rPh sb="0" eb="2">
      <t>ソウゴウ</t>
    </rPh>
    <rPh sb="2" eb="4">
      <t>ジョウト</t>
    </rPh>
    <phoneticPr fontId="2"/>
  </si>
  <si>
    <t>収入金額（円）</t>
    <rPh sb="0" eb="4">
      <t>シュウニュウキンガク</t>
    </rPh>
    <rPh sb="5" eb="6">
      <t>エン</t>
    </rPh>
    <phoneticPr fontId="2"/>
  </si>
  <si>
    <t>必要経費（円）</t>
    <rPh sb="0" eb="2">
      <t>ヒツヨウ</t>
    </rPh>
    <rPh sb="2" eb="4">
      <t>ケイヒ</t>
    </rPh>
    <rPh sb="5" eb="6">
      <t>エン</t>
    </rPh>
    <phoneticPr fontId="2"/>
  </si>
  <si>
    <t>差引金額</t>
    <rPh sb="0" eb="4">
      <t>サシヒキキンガク</t>
    </rPh>
    <phoneticPr fontId="2"/>
  </si>
  <si>
    <t>特別控除額</t>
    <rPh sb="0" eb="4">
      <t>トクベツコウジョ</t>
    </rPh>
    <rPh sb="4" eb="5">
      <t>ガク</t>
    </rPh>
    <phoneticPr fontId="2"/>
  </si>
  <si>
    <t>所得金額（円）</t>
    <rPh sb="0" eb="4">
      <t>ショトクキンガク</t>
    </rPh>
    <rPh sb="5" eb="6">
      <t>エン</t>
    </rPh>
    <phoneticPr fontId="2"/>
  </si>
  <si>
    <t>一　　　時</t>
    <rPh sb="0" eb="1">
      <t>イチ</t>
    </rPh>
    <rPh sb="4" eb="5">
      <t>ジ</t>
    </rPh>
    <phoneticPr fontId="2"/>
  </si>
  <si>
    <t>短　期</t>
    <rPh sb="0" eb="1">
      <t>タン</t>
    </rPh>
    <rPh sb="2" eb="3">
      <t>キ</t>
    </rPh>
    <phoneticPr fontId="2"/>
  </si>
  <si>
    <t>長　期</t>
    <rPh sb="0" eb="1">
      <t>チョウ</t>
    </rPh>
    <rPh sb="2" eb="3">
      <t>キ</t>
    </rPh>
    <phoneticPr fontId="2"/>
  </si>
  <si>
    <t>合　　　計　　　　　短期譲渡所得＋（長期譲渡所得＋一時所得）×１/２</t>
    <rPh sb="0" eb="1">
      <t>ゴウ</t>
    </rPh>
    <rPh sb="4" eb="5">
      <t>ケイ</t>
    </rPh>
    <rPh sb="10" eb="12">
      <t>タンキ</t>
    </rPh>
    <rPh sb="12" eb="14">
      <t>ジョウト</t>
    </rPh>
    <rPh sb="14" eb="16">
      <t>ショトク</t>
    </rPh>
    <rPh sb="18" eb="20">
      <t>チョウキ</t>
    </rPh>
    <rPh sb="20" eb="22">
      <t>ジョウト</t>
    </rPh>
    <rPh sb="22" eb="24">
      <t>ショトク</t>
    </rPh>
    <rPh sb="25" eb="27">
      <t>イチジ</t>
    </rPh>
    <rPh sb="27" eb="29">
      <t>ショトク</t>
    </rPh>
    <phoneticPr fontId="2"/>
  </si>
  <si>
    <t>＜損益通算の確認欄（入力する箇所はありません。）＞</t>
    <rPh sb="1" eb="3">
      <t>ソンエキ</t>
    </rPh>
    <rPh sb="3" eb="5">
      <t>ツウサン</t>
    </rPh>
    <phoneticPr fontId="2"/>
  </si>
  <si>
    <t>公的年金等</t>
  </si>
  <si>
    <t>長　期</t>
    <rPh sb="0" eb="1">
      <t>チョウ</t>
    </rPh>
    <rPh sb="2" eb="3">
      <t>キ</t>
    </rPh>
    <phoneticPr fontId="2"/>
  </si>
  <si>
    <t>短　期</t>
    <rPh sb="0" eb="1">
      <t>タン</t>
    </rPh>
    <rPh sb="2" eb="3">
      <t>キ</t>
    </rPh>
    <phoneticPr fontId="2"/>
  </si>
  <si>
    <t>業　務</t>
    <phoneticPr fontId="2"/>
  </si>
  <si>
    <t>一　　　時</t>
    <phoneticPr fontId="2"/>
  </si>
  <si>
    <t>事　業</t>
    <rPh sb="0" eb="1">
      <t>コト</t>
    </rPh>
    <rPh sb="2" eb="3">
      <t>ギョウ</t>
    </rPh>
    <phoneticPr fontId="2"/>
  </si>
  <si>
    <t>営　業</t>
    <rPh sb="0" eb="1">
      <t>エイ</t>
    </rPh>
    <rPh sb="2" eb="3">
      <t>ギョウ</t>
    </rPh>
    <phoneticPr fontId="2"/>
  </si>
  <si>
    <t>農　業</t>
    <rPh sb="0" eb="1">
      <t>ノウ</t>
    </rPh>
    <rPh sb="2" eb="3">
      <t>ギョウ</t>
    </rPh>
    <phoneticPr fontId="2"/>
  </si>
  <si>
    <t>所得金額一覧</t>
    <rPh sb="0" eb="2">
      <t>ショトク</t>
    </rPh>
    <rPh sb="2" eb="4">
      <t>キンガク</t>
    </rPh>
    <rPh sb="4" eb="6">
      <t>イチラン</t>
    </rPh>
    <phoneticPr fontId="2"/>
  </si>
  <si>
    <t>計</t>
    <rPh sb="0" eb="1">
      <t>ケイ</t>
    </rPh>
    <phoneticPr fontId="2"/>
  </si>
  <si>
    <t>小　計</t>
    <rPh sb="0" eb="1">
      <t>ショウ</t>
    </rPh>
    <rPh sb="2" eb="3">
      <t>ケイ</t>
    </rPh>
    <phoneticPr fontId="2"/>
  </si>
  <si>
    <t>損益通算可能額①</t>
    <rPh sb="0" eb="2">
      <t>ソンエキ</t>
    </rPh>
    <rPh sb="2" eb="4">
      <t>ツウサン</t>
    </rPh>
    <rPh sb="4" eb="7">
      <t>カノウガク</t>
    </rPh>
    <phoneticPr fontId="2"/>
  </si>
  <si>
    <t>損益通算可能額②</t>
    <rPh sb="0" eb="2">
      <t>ソンエキ</t>
    </rPh>
    <rPh sb="2" eb="4">
      <t>ツウサン</t>
    </rPh>
    <rPh sb="4" eb="7">
      <t>カノウガク</t>
    </rPh>
    <phoneticPr fontId="2"/>
  </si>
  <si>
    <t>総合譲渡・一時</t>
    <rPh sb="0" eb="2">
      <t>ソウゴウ</t>
    </rPh>
    <rPh sb="2" eb="4">
      <t>ジョウト</t>
    </rPh>
    <rPh sb="5" eb="7">
      <t>イチジ</t>
    </rPh>
    <phoneticPr fontId="2"/>
  </si>
  <si>
    <t>第一次通算後の黒字</t>
    <rPh sb="0" eb="1">
      <t>ダイ</t>
    </rPh>
    <rPh sb="1" eb="3">
      <t>イチジ</t>
    </rPh>
    <rPh sb="3" eb="5">
      <t>ツウサン</t>
    </rPh>
    <rPh sb="5" eb="6">
      <t>ゴ</t>
    </rPh>
    <rPh sb="7" eb="9">
      <t>クロジ</t>
    </rPh>
    <phoneticPr fontId="2"/>
  </si>
  <si>
    <t>第二次通算後の黒字</t>
    <rPh sb="0" eb="1">
      <t>ダイ</t>
    </rPh>
    <rPh sb="1" eb="3">
      <t>ニジ</t>
    </rPh>
    <rPh sb="3" eb="5">
      <t>ツウサン</t>
    </rPh>
    <rPh sb="5" eb="6">
      <t>ゴ</t>
    </rPh>
    <phoneticPr fontId="2"/>
  </si>
  <si>
    <t>雑所得</t>
    <phoneticPr fontId="2"/>
  </si>
  <si>
    <t>総合譲渡</t>
    <phoneticPr fontId="2"/>
  </si>
  <si>
    <t>合　　計</t>
    <rPh sb="0" eb="1">
      <t>ゴウ</t>
    </rPh>
    <rPh sb="3" eb="4">
      <t>ケイ</t>
    </rPh>
    <phoneticPr fontId="2"/>
  </si>
  <si>
    <t>利子所得があった人</t>
    <phoneticPr fontId="2"/>
  </si>
  <si>
    <t>社会保険料の種類</t>
    <rPh sb="0" eb="2">
      <t>シャカイ</t>
    </rPh>
    <rPh sb="2" eb="5">
      <t>ホケンリョウ</t>
    </rPh>
    <rPh sb="6" eb="8">
      <t>シュルイ</t>
    </rPh>
    <phoneticPr fontId="2"/>
  </si>
  <si>
    <t>源泉徴収票より</t>
    <rPh sb="0" eb="2">
      <t>ゲンセン</t>
    </rPh>
    <rPh sb="2" eb="5">
      <t>チョウシュウヒョウ</t>
    </rPh>
    <phoneticPr fontId="2"/>
  </si>
  <si>
    <t>申告書記載</t>
    <rPh sb="0" eb="3">
      <t>シンコクショ</t>
    </rPh>
    <rPh sb="3" eb="5">
      <t>キサイ</t>
    </rPh>
    <phoneticPr fontId="2"/>
  </si>
  <si>
    <t>②</t>
    <phoneticPr fontId="2"/>
  </si>
  <si>
    <t>　国民年金、国民健康保険、介護保険料、任意継続保険などの種類を入力してください。</t>
    <rPh sb="1" eb="3">
      <t>コクミン</t>
    </rPh>
    <rPh sb="3" eb="5">
      <t>ネンキン</t>
    </rPh>
    <rPh sb="6" eb="8">
      <t>コクミン</t>
    </rPh>
    <rPh sb="8" eb="10">
      <t>ケンコウ</t>
    </rPh>
    <rPh sb="10" eb="12">
      <t>ホケン</t>
    </rPh>
    <rPh sb="13" eb="15">
      <t>カイゴ</t>
    </rPh>
    <rPh sb="15" eb="18">
      <t>ホケンリョウ</t>
    </rPh>
    <rPh sb="19" eb="21">
      <t>ニンイ</t>
    </rPh>
    <rPh sb="23" eb="25">
      <t>ホケン</t>
    </rPh>
    <rPh sb="28" eb="30">
      <t>シュルイ</t>
    </rPh>
    <rPh sb="31" eb="33">
      <t>ニュウリョク</t>
    </rPh>
    <phoneticPr fontId="2"/>
  </si>
  <si>
    <t>　種類ごとの支払った額または証明書の金額を入力してください。</t>
    <rPh sb="1" eb="3">
      <t>シュルイ</t>
    </rPh>
    <rPh sb="6" eb="8">
      <t>シハラ</t>
    </rPh>
    <rPh sb="10" eb="11">
      <t>ガク</t>
    </rPh>
    <rPh sb="14" eb="17">
      <t>ショウメイショ</t>
    </rPh>
    <rPh sb="18" eb="20">
      <t>キンガク</t>
    </rPh>
    <rPh sb="21" eb="23">
      <t>ニュウリョク</t>
    </rPh>
    <phoneticPr fontId="2"/>
  </si>
  <si>
    <t>※①から順番に入力してください。</t>
    <rPh sb="4" eb="6">
      <t>ジュンバン</t>
    </rPh>
    <rPh sb="7" eb="9">
      <t>ニュウリョク</t>
    </rPh>
    <phoneticPr fontId="2"/>
  </si>
  <si>
    <t>　３件以上ある場合は、③の欄に「〇〇〇ほか」等と入力し、金額は合計額を入力してください。</t>
    <rPh sb="13" eb="14">
      <t>ラン</t>
    </rPh>
    <rPh sb="24" eb="26">
      <t>ニュウリョク</t>
    </rPh>
    <rPh sb="28" eb="30">
      <t>キンガク</t>
    </rPh>
    <phoneticPr fontId="2"/>
  </si>
  <si>
    <t>支払った金額</t>
    <rPh sb="0" eb="2">
      <t>シハラ</t>
    </rPh>
    <rPh sb="4" eb="6">
      <t>キンガク</t>
    </rPh>
    <phoneticPr fontId="2"/>
  </si>
  <si>
    <t>小規模企業共済等掛金控除</t>
    <rPh sb="10" eb="12">
      <t>コウジョ</t>
    </rPh>
    <phoneticPr fontId="2"/>
  </si>
  <si>
    <t>控除金額（円）</t>
    <rPh sb="0" eb="2">
      <t>コウジョ</t>
    </rPh>
    <rPh sb="2" eb="4">
      <t>キンガク</t>
    </rPh>
    <phoneticPr fontId="2"/>
  </si>
  <si>
    <t>小規模企業共済等の種類</t>
    <rPh sb="0" eb="3">
      <t>ショウキボ</t>
    </rPh>
    <rPh sb="3" eb="5">
      <t>キギョウ</t>
    </rPh>
    <rPh sb="5" eb="7">
      <t>キョウサイ</t>
    </rPh>
    <rPh sb="7" eb="8">
      <t>トウ</t>
    </rPh>
    <rPh sb="9" eb="11">
      <t>シュルイ</t>
    </rPh>
    <phoneticPr fontId="2"/>
  </si>
  <si>
    <t>支払った掛金</t>
    <rPh sb="0" eb="2">
      <t>シハラ</t>
    </rPh>
    <rPh sb="4" eb="6">
      <t>カケキン</t>
    </rPh>
    <phoneticPr fontId="2"/>
  </si>
  <si>
    <t>支払った掛金</t>
    <phoneticPr fontId="2"/>
  </si>
  <si>
    <t>　個人型確定拠出年金（iDeCo）などの種類を入力してください。</t>
    <rPh sb="1" eb="4">
      <t>コジンガタ</t>
    </rPh>
    <rPh sb="4" eb="6">
      <t>カクテイ</t>
    </rPh>
    <rPh sb="6" eb="8">
      <t>キョシュツ</t>
    </rPh>
    <rPh sb="8" eb="10">
      <t>ネンキン</t>
    </rPh>
    <rPh sb="20" eb="22">
      <t>シュルイ</t>
    </rPh>
    <rPh sb="23" eb="25">
      <t>ニュウリョク</t>
    </rPh>
    <phoneticPr fontId="2"/>
  </si>
  <si>
    <t>　種類ごとの支払った掛金または証明書の金額を入力してください。</t>
    <rPh sb="1" eb="3">
      <t>シュルイ</t>
    </rPh>
    <rPh sb="6" eb="8">
      <t>シハラ</t>
    </rPh>
    <rPh sb="10" eb="12">
      <t>カケキン</t>
    </rPh>
    <rPh sb="15" eb="18">
      <t>ショウメイショ</t>
    </rPh>
    <rPh sb="19" eb="21">
      <t>キンガク</t>
    </rPh>
    <rPh sb="22" eb="24">
      <t>ニュウリョク</t>
    </rPh>
    <phoneticPr fontId="2"/>
  </si>
  <si>
    <t>●平成24年1月1日以降の契約分（新契約）</t>
    <rPh sb="1" eb="3">
      <t>ヘイセイ</t>
    </rPh>
    <rPh sb="5" eb="6">
      <t>ネン</t>
    </rPh>
    <rPh sb="7" eb="8">
      <t>ガツ</t>
    </rPh>
    <rPh sb="9" eb="10">
      <t>ニチ</t>
    </rPh>
    <rPh sb="10" eb="12">
      <t>イコウ</t>
    </rPh>
    <rPh sb="13" eb="15">
      <t>ケイヤク</t>
    </rPh>
    <rPh sb="15" eb="16">
      <t>ブン</t>
    </rPh>
    <rPh sb="17" eb="20">
      <t>シンケイヤク</t>
    </rPh>
    <phoneticPr fontId="2"/>
  </si>
  <si>
    <t>保険料の種類</t>
    <rPh sb="0" eb="3">
      <t>ホケンリョウ</t>
    </rPh>
    <rPh sb="4" eb="6">
      <t>シュルイ</t>
    </rPh>
    <phoneticPr fontId="2"/>
  </si>
  <si>
    <t>一般分</t>
    <rPh sb="0" eb="2">
      <t>イッパン</t>
    </rPh>
    <rPh sb="2" eb="3">
      <t>ブン</t>
    </rPh>
    <phoneticPr fontId="2"/>
  </si>
  <si>
    <t>新制度</t>
    <rPh sb="0" eb="3">
      <t>シンセイド</t>
    </rPh>
    <phoneticPr fontId="2"/>
  </si>
  <si>
    <t>介護医療分</t>
    <rPh sb="0" eb="2">
      <t>カイゴ</t>
    </rPh>
    <rPh sb="2" eb="4">
      <t>イリョウ</t>
    </rPh>
    <rPh sb="4" eb="5">
      <t>ブン</t>
    </rPh>
    <phoneticPr fontId="2"/>
  </si>
  <si>
    <t>個人年金分</t>
    <rPh sb="0" eb="2">
      <t>コジン</t>
    </rPh>
    <rPh sb="2" eb="4">
      <t>ネンキン</t>
    </rPh>
    <rPh sb="4" eb="5">
      <t>ブン</t>
    </rPh>
    <phoneticPr fontId="2"/>
  </si>
  <si>
    <t>源泉徴収票より</t>
    <rPh sb="0" eb="5">
      <t>ゲンセンチョウシュウヒョウ</t>
    </rPh>
    <phoneticPr fontId="2"/>
  </si>
  <si>
    <t>支払った金額</t>
    <rPh sb="0" eb="2">
      <t>シハラ</t>
    </rPh>
    <rPh sb="4" eb="6">
      <t>キンガク</t>
    </rPh>
    <phoneticPr fontId="2"/>
  </si>
  <si>
    <t>支払額×0.5＋6,000</t>
    <rPh sb="0" eb="2">
      <t>シハライ</t>
    </rPh>
    <rPh sb="2" eb="3">
      <t>ガク</t>
    </rPh>
    <phoneticPr fontId="2"/>
  </si>
  <si>
    <t>支払額×0.25＋14,000</t>
    <rPh sb="0" eb="2">
      <t>シハライ</t>
    </rPh>
    <rPh sb="2" eb="3">
      <t>ガク</t>
    </rPh>
    <phoneticPr fontId="2"/>
  </si>
  <si>
    <t>計算方法（上限：28,000）</t>
    <rPh sb="0" eb="2">
      <t>ケイサン</t>
    </rPh>
    <rPh sb="2" eb="4">
      <t>ホウホウ</t>
    </rPh>
    <rPh sb="5" eb="7">
      <t>ジョウゲン</t>
    </rPh>
    <phoneticPr fontId="2"/>
  </si>
  <si>
    <t>●平成23年12月31日以前の契約分（旧契約）</t>
    <rPh sb="1" eb="3">
      <t>ヘイセイ</t>
    </rPh>
    <rPh sb="5" eb="6">
      <t>ネン</t>
    </rPh>
    <rPh sb="8" eb="9">
      <t>ガツ</t>
    </rPh>
    <rPh sb="11" eb="12">
      <t>ニチ</t>
    </rPh>
    <rPh sb="12" eb="14">
      <t>イゼン</t>
    </rPh>
    <rPh sb="15" eb="17">
      <t>ケイヤク</t>
    </rPh>
    <rPh sb="17" eb="18">
      <t>ブン</t>
    </rPh>
    <rPh sb="19" eb="20">
      <t>キュウ</t>
    </rPh>
    <rPh sb="20" eb="22">
      <t>ケイヤク</t>
    </rPh>
    <phoneticPr fontId="2"/>
  </si>
  <si>
    <t>旧制度</t>
    <rPh sb="0" eb="1">
      <t>キュウ</t>
    </rPh>
    <rPh sb="1" eb="3">
      <t>セイド</t>
    </rPh>
    <phoneticPr fontId="2"/>
  </si>
  <si>
    <t>支払額×0.5＋7,500</t>
    <rPh sb="0" eb="2">
      <t>シハライ</t>
    </rPh>
    <rPh sb="2" eb="3">
      <t>ガク</t>
    </rPh>
    <phoneticPr fontId="2"/>
  </si>
  <si>
    <t>支払額×0.25＋17,500</t>
    <rPh sb="0" eb="2">
      <t>シハライ</t>
    </rPh>
    <rPh sb="2" eb="3">
      <t>ガク</t>
    </rPh>
    <phoneticPr fontId="2"/>
  </si>
  <si>
    <t>計算方法（上限：35,000）</t>
    <rPh sb="0" eb="2">
      <t>ケイサン</t>
    </rPh>
    <rPh sb="2" eb="4">
      <t>ホウホウ</t>
    </rPh>
    <rPh sb="5" eb="7">
      <t>ジョウゲン</t>
    </rPh>
    <phoneticPr fontId="2"/>
  </si>
  <si>
    <t>Ａ：旧制度の控除額</t>
    <rPh sb="2" eb="5">
      <t>キュウセイド</t>
    </rPh>
    <rPh sb="6" eb="8">
      <t>コウジョ</t>
    </rPh>
    <rPh sb="8" eb="9">
      <t>ガク</t>
    </rPh>
    <phoneticPr fontId="2"/>
  </si>
  <si>
    <t>Ｂ：新制度の控除額</t>
    <rPh sb="2" eb="3">
      <t>シン</t>
    </rPh>
    <rPh sb="3" eb="5">
      <t>セイド</t>
    </rPh>
    <rPh sb="6" eb="8">
      <t>コウジョ</t>
    </rPh>
    <rPh sb="8" eb="9">
      <t>ガク</t>
    </rPh>
    <phoneticPr fontId="2"/>
  </si>
  <si>
    <t>Ｃ：計（上限28,000円）</t>
    <rPh sb="2" eb="3">
      <t>ケイ</t>
    </rPh>
    <rPh sb="4" eb="6">
      <t>ジョウゲン</t>
    </rPh>
    <rPh sb="12" eb="13">
      <t>エン</t>
    </rPh>
    <phoneticPr fontId="2"/>
  </si>
  <si>
    <t>控除額（ＡとＣのいずれか大きい額）</t>
    <rPh sb="0" eb="2">
      <t>コウジョ</t>
    </rPh>
    <rPh sb="2" eb="3">
      <t>ガク</t>
    </rPh>
    <rPh sb="12" eb="13">
      <t>オオ</t>
    </rPh>
    <rPh sb="15" eb="16">
      <t>ガク</t>
    </rPh>
    <phoneticPr fontId="2"/>
  </si>
  <si>
    <t>　※旧契約、新契約、保険料の種類に注意して入力してください。</t>
    <rPh sb="2" eb="5">
      <t>キュウケイヤク</t>
    </rPh>
    <rPh sb="6" eb="9">
      <t>シンケイヤク</t>
    </rPh>
    <rPh sb="10" eb="13">
      <t>ホケンリョウ</t>
    </rPh>
    <rPh sb="14" eb="16">
      <t>シュルイ</t>
    </rPh>
    <rPh sb="17" eb="19">
      <t>チュウイ</t>
    </rPh>
    <rPh sb="21" eb="23">
      <t>ニュウリョク</t>
    </rPh>
    <phoneticPr fontId="2"/>
  </si>
  <si>
    <t>　同じ保険の種類で複数の保険会社と契約している場合は、合計の金額を入力してください。</t>
    <rPh sb="1" eb="2">
      <t>オナ</t>
    </rPh>
    <rPh sb="3" eb="5">
      <t>ホケン</t>
    </rPh>
    <rPh sb="6" eb="8">
      <t>シュルイ</t>
    </rPh>
    <rPh sb="9" eb="11">
      <t>フクスウ</t>
    </rPh>
    <rPh sb="12" eb="14">
      <t>ホケン</t>
    </rPh>
    <rPh sb="14" eb="16">
      <t>ガイシャ</t>
    </rPh>
    <rPh sb="17" eb="19">
      <t>ケイヤク</t>
    </rPh>
    <rPh sb="23" eb="25">
      <t>バアイ</t>
    </rPh>
    <rPh sb="27" eb="29">
      <t>ゴウケイ</t>
    </rPh>
    <rPh sb="30" eb="32">
      <t>キンガク</t>
    </rPh>
    <rPh sb="33" eb="35">
      <t>ニュウリョク</t>
    </rPh>
    <phoneticPr fontId="2"/>
  </si>
  <si>
    <t>保険の種類</t>
    <rPh sb="0" eb="2">
      <t>ホケン</t>
    </rPh>
    <rPh sb="3" eb="5">
      <t>シュルイ</t>
    </rPh>
    <phoneticPr fontId="2"/>
  </si>
  <si>
    <t>支払った金額（証明額等）</t>
    <rPh sb="0" eb="2">
      <t>シハラ</t>
    </rPh>
    <rPh sb="4" eb="6">
      <t>キンガク</t>
    </rPh>
    <rPh sb="5" eb="6">
      <t>ガク</t>
    </rPh>
    <rPh sb="7" eb="9">
      <t>ショウメイ</t>
    </rPh>
    <rPh sb="9" eb="10">
      <t>ガク</t>
    </rPh>
    <rPh sb="10" eb="11">
      <t>トウ</t>
    </rPh>
    <phoneticPr fontId="2"/>
  </si>
  <si>
    <t>15,001 ～ 40,000</t>
    <phoneticPr fontId="2"/>
  </si>
  <si>
    <t>　     　　～ 15,000</t>
    <phoneticPr fontId="2"/>
  </si>
  <si>
    <t>　 40,001 ～</t>
    <phoneticPr fontId="2"/>
  </si>
  <si>
    <t>12,001 ～ 32,000</t>
    <phoneticPr fontId="2"/>
  </si>
  <si>
    <t>　 32,001 ～</t>
    <phoneticPr fontId="2"/>
  </si>
  <si>
    <t>　　     　～ 12,000</t>
    <phoneticPr fontId="2"/>
  </si>
  <si>
    <t>生命保険料控除の合計額（上限70,000円）</t>
    <rPh sb="0" eb="2">
      <t>セイメイ</t>
    </rPh>
    <rPh sb="2" eb="5">
      <t>ホケンリョウ</t>
    </rPh>
    <rPh sb="5" eb="7">
      <t>コウジョ</t>
    </rPh>
    <rPh sb="8" eb="10">
      <t>ゴウケイ</t>
    </rPh>
    <rPh sb="10" eb="11">
      <t>ガク</t>
    </rPh>
    <rPh sb="12" eb="14">
      <t>ジョウゲン</t>
    </rPh>
    <rPh sb="20" eb="21">
      <t>エン</t>
    </rPh>
    <phoneticPr fontId="2"/>
  </si>
  <si>
    <t>社会保険料控除、小規模企業共済等掛金控除があった人</t>
    <rPh sb="8" eb="11">
      <t>ショウキボ</t>
    </rPh>
    <rPh sb="24" eb="25">
      <t>ヒト</t>
    </rPh>
    <phoneticPr fontId="2"/>
  </si>
  <si>
    <t>生命保険料控除があった人</t>
    <rPh sb="11" eb="12">
      <t>ヒト</t>
    </rPh>
    <phoneticPr fontId="2"/>
  </si>
  <si>
    <t>地震保険料控除があった人</t>
    <rPh sb="11" eb="12">
      <t>ヒト</t>
    </rPh>
    <phoneticPr fontId="2"/>
  </si>
  <si>
    <t>地震保険料</t>
    <rPh sb="0" eb="2">
      <t>ジシン</t>
    </rPh>
    <rPh sb="2" eb="5">
      <t>ホケンリョウ</t>
    </rPh>
    <phoneticPr fontId="2"/>
  </si>
  <si>
    <t>旧長期損害保険</t>
    <rPh sb="0" eb="1">
      <t>キュウ</t>
    </rPh>
    <rPh sb="1" eb="3">
      <t>チョウキ</t>
    </rPh>
    <rPh sb="3" eb="5">
      <t>ソンガイ</t>
    </rPh>
    <rPh sb="5" eb="7">
      <t>ホケン</t>
    </rPh>
    <phoneticPr fontId="2"/>
  </si>
  <si>
    <t>源泉徴収票より逆算</t>
    <rPh sb="0" eb="5">
      <t>ゲンセンチョウシュウヒョウ</t>
    </rPh>
    <rPh sb="7" eb="9">
      <t>ギャクサン</t>
    </rPh>
    <phoneticPr fontId="2"/>
  </si>
  <si>
    <t>控除額</t>
    <rPh sb="0" eb="2">
      <t>コウジョ</t>
    </rPh>
    <rPh sb="2" eb="3">
      <t>ガク</t>
    </rPh>
    <phoneticPr fontId="2"/>
  </si>
  <si>
    <t>支払額計</t>
    <rPh sb="0" eb="2">
      <t>シハライ</t>
    </rPh>
    <rPh sb="2" eb="3">
      <t>ガク</t>
    </rPh>
    <rPh sb="3" eb="4">
      <t>ケイ</t>
    </rPh>
    <phoneticPr fontId="2"/>
  </si>
  <si>
    <t>地震保険料控除の合計額（上限25,000円）</t>
    <rPh sb="0" eb="2">
      <t>ジシン</t>
    </rPh>
    <rPh sb="2" eb="5">
      <t>ホケンリョウ</t>
    </rPh>
    <rPh sb="5" eb="7">
      <t>コウジョ</t>
    </rPh>
    <rPh sb="8" eb="10">
      <t>ゴウケイ</t>
    </rPh>
    <rPh sb="10" eb="11">
      <t>ガク</t>
    </rPh>
    <rPh sb="12" eb="14">
      <t>ジョウゲン</t>
    </rPh>
    <rPh sb="20" eb="21">
      <t>エン</t>
    </rPh>
    <phoneticPr fontId="2"/>
  </si>
  <si>
    <t>地震保険料控除の計算方法</t>
    <rPh sb="0" eb="7">
      <t>ジシンホケンリョウコウジョ</t>
    </rPh>
    <rPh sb="8" eb="10">
      <t>ケイサン</t>
    </rPh>
    <rPh sb="10" eb="12">
      <t>ホウホウ</t>
    </rPh>
    <phoneticPr fontId="2"/>
  </si>
  <si>
    <t>地震保険料</t>
    <rPh sb="0" eb="2">
      <t>ジシン</t>
    </rPh>
    <rPh sb="2" eb="5">
      <t>ホケンリョウ</t>
    </rPh>
    <phoneticPr fontId="2"/>
  </si>
  <si>
    <t>支払金額×0.5（上限25,000円）</t>
    <rPh sb="0" eb="2">
      <t>シハライ</t>
    </rPh>
    <rPh sb="2" eb="4">
      <t>キンガク</t>
    </rPh>
    <rPh sb="9" eb="11">
      <t>ジョウゲン</t>
    </rPh>
    <rPh sb="13" eb="18">
      <t>０００エン</t>
    </rPh>
    <phoneticPr fontId="2"/>
  </si>
  <si>
    <t>支払金額5,000円以下：支払金額</t>
    <rPh sb="0" eb="2">
      <t>シハライ</t>
    </rPh>
    <rPh sb="2" eb="4">
      <t>キンガク</t>
    </rPh>
    <rPh sb="5" eb="10">
      <t>０００エン</t>
    </rPh>
    <rPh sb="10" eb="12">
      <t>イカ</t>
    </rPh>
    <rPh sb="13" eb="15">
      <t>シハライ</t>
    </rPh>
    <rPh sb="15" eb="17">
      <t>キンガク</t>
    </rPh>
    <phoneticPr fontId="2"/>
  </si>
  <si>
    <t>支払金額5,000円超：支払金額×0.5+2,500（上限10,000円）</t>
    <rPh sb="0" eb="2">
      <t>シハライ</t>
    </rPh>
    <rPh sb="2" eb="4">
      <t>キンガク</t>
    </rPh>
    <rPh sb="5" eb="10">
      <t>０００エン</t>
    </rPh>
    <rPh sb="10" eb="11">
      <t>チョウ</t>
    </rPh>
    <rPh sb="12" eb="14">
      <t>シハライ</t>
    </rPh>
    <rPh sb="14" eb="16">
      <t>キンガク</t>
    </rPh>
    <rPh sb="27" eb="29">
      <t>ジョウゲン</t>
    </rPh>
    <rPh sb="35" eb="36">
      <t>エン</t>
    </rPh>
    <phoneticPr fontId="2"/>
  </si>
  <si>
    <t>　一つの契約で地震保険と旧長期損害保険の両方に該当する場合は、どちらか一方で計算してください。</t>
    <rPh sb="1" eb="2">
      <t>ヒト</t>
    </rPh>
    <rPh sb="4" eb="6">
      <t>ケイヤク</t>
    </rPh>
    <rPh sb="7" eb="9">
      <t>ジシン</t>
    </rPh>
    <rPh sb="9" eb="11">
      <t>ホケン</t>
    </rPh>
    <rPh sb="12" eb="13">
      <t>キュウ</t>
    </rPh>
    <rPh sb="13" eb="15">
      <t>チョウキ</t>
    </rPh>
    <rPh sb="15" eb="17">
      <t>ソンガイ</t>
    </rPh>
    <rPh sb="17" eb="19">
      <t>ホケン</t>
    </rPh>
    <rPh sb="20" eb="22">
      <t>リョウホウ</t>
    </rPh>
    <rPh sb="23" eb="25">
      <t>ガイトウ</t>
    </rPh>
    <rPh sb="27" eb="29">
      <t>バアイ</t>
    </rPh>
    <rPh sb="35" eb="37">
      <t>イッポウ</t>
    </rPh>
    <rPh sb="38" eb="40">
      <t>ケイサン</t>
    </rPh>
    <phoneticPr fontId="2"/>
  </si>
  <si>
    <t>年度</t>
    <rPh sb="0" eb="2">
      <t>ネンド</t>
    </rPh>
    <phoneticPr fontId="2"/>
  </si>
  <si>
    <t>年</t>
    <rPh sb="0" eb="1">
      <t>トシ</t>
    </rPh>
    <phoneticPr fontId="2"/>
  </si>
  <si>
    <t>令和</t>
    <phoneticPr fontId="2"/>
  </si>
  <si>
    <t>日中連絡がつく電話番号</t>
    <rPh sb="0" eb="2">
      <t>ニッチュウ</t>
    </rPh>
    <rPh sb="2" eb="4">
      <t>レンラク</t>
    </rPh>
    <rPh sb="7" eb="11">
      <t>デンワバンゴウ</t>
    </rPh>
    <phoneticPr fontId="2"/>
  </si>
  <si>
    <t>世帯主との続柄</t>
    <rPh sb="0" eb="3">
      <t>セタイヌシ</t>
    </rPh>
    <rPh sb="5" eb="7">
      <t>ゾクガラ</t>
    </rPh>
    <phoneticPr fontId="2"/>
  </si>
  <si>
    <t>時点</t>
    <rPh sb="0" eb="2">
      <t>ジテン</t>
    </rPh>
    <phoneticPr fontId="2"/>
  </si>
  <si>
    <t>元号</t>
    <rPh sb="0" eb="2">
      <t>ゲンゴウ</t>
    </rPh>
    <phoneticPr fontId="2"/>
  </si>
  <si>
    <t>生年月日</t>
    <rPh sb="0" eb="2">
      <t>セイネン</t>
    </rPh>
    <rPh sb="2" eb="4">
      <t>ガッピ</t>
    </rPh>
    <phoneticPr fontId="2"/>
  </si>
  <si>
    <t>（世帯主からみた申告する人の続柄を入力してください。）</t>
    <rPh sb="17" eb="19">
      <t>ニュウリョク</t>
    </rPh>
    <phoneticPr fontId="2"/>
  </si>
  <si>
    <t>　１　申告する年度、申告する人の住所等を入力してください。</t>
    <rPh sb="3" eb="5">
      <t>シンコク</t>
    </rPh>
    <rPh sb="7" eb="9">
      <t>ネンド</t>
    </rPh>
    <rPh sb="10" eb="12">
      <t>シンコク</t>
    </rPh>
    <rPh sb="14" eb="15">
      <t>ヒト</t>
    </rPh>
    <rPh sb="16" eb="18">
      <t>ジュウショ</t>
    </rPh>
    <rPh sb="18" eb="19">
      <t>トウ</t>
    </rPh>
    <rPh sb="20" eb="22">
      <t>ニュウリョク</t>
    </rPh>
    <phoneticPr fontId="2"/>
  </si>
  <si>
    <t>歳</t>
    <phoneticPr fontId="2"/>
  </si>
  <si>
    <t>（明治33年以前には対応しておりません。）</t>
    <rPh sb="1" eb="3">
      <t>メイジ</t>
    </rPh>
    <rPh sb="5" eb="6">
      <t>ネン</t>
    </rPh>
    <rPh sb="6" eb="8">
      <t>イゼン</t>
    </rPh>
    <rPh sb="10" eb="12">
      <t>タイオウ</t>
    </rPh>
    <phoneticPr fontId="2"/>
  </si>
  <si>
    <t>収支内訳書</t>
    <phoneticPr fontId="2"/>
  </si>
  <si>
    <t>必要な添付書類</t>
    <rPh sb="0" eb="2">
      <t>ヒツヨウ</t>
    </rPh>
    <rPh sb="3" eb="5">
      <t>テンプ</t>
    </rPh>
    <rPh sb="5" eb="7">
      <t>ショルイ</t>
    </rPh>
    <phoneticPr fontId="2"/>
  </si>
  <si>
    <t>入力箇所</t>
    <rPh sb="0" eb="2">
      <t>ニュウリョク</t>
    </rPh>
    <rPh sb="2" eb="4">
      <t>カショ</t>
    </rPh>
    <phoneticPr fontId="2"/>
  </si>
  <si>
    <t>営　業　等</t>
    <rPh sb="0" eb="1">
      <t>エイ</t>
    </rPh>
    <rPh sb="2" eb="3">
      <t>ゴウ</t>
    </rPh>
    <rPh sb="4" eb="5">
      <t>ナド</t>
    </rPh>
    <phoneticPr fontId="2"/>
  </si>
  <si>
    <t>農　　　業</t>
    <rPh sb="0" eb="1">
      <t>ノウ</t>
    </rPh>
    <rPh sb="4" eb="5">
      <t>ギョウ</t>
    </rPh>
    <phoneticPr fontId="2"/>
  </si>
  <si>
    <t>　小売業、飲食業、製造業などの事業による収入</t>
    <rPh sb="15" eb="17">
      <t>ジギョウ</t>
    </rPh>
    <rPh sb="20" eb="22">
      <t>シュウニュウ</t>
    </rPh>
    <phoneticPr fontId="2"/>
  </si>
  <si>
    <t>　米、野菜、果樹栽培、畜産などの収入</t>
    <rPh sb="16" eb="18">
      <t>シュウニュウ</t>
    </rPh>
    <phoneticPr fontId="2"/>
  </si>
  <si>
    <t>　地代、家賃、小作料などによる収入</t>
    <rPh sb="15" eb="17">
      <t>シュウニュウ</t>
    </rPh>
    <phoneticPr fontId="2"/>
  </si>
  <si>
    <t>　公社債や預貯金の利子などの収入。
　（源泉分離課税（日本国内の預貯金の利子）は除きます。）</t>
    <rPh sb="14" eb="16">
      <t>シュウニュウ</t>
    </rPh>
    <phoneticPr fontId="2"/>
  </si>
  <si>
    <t>所得の種類・所得の内容</t>
    <rPh sb="0" eb="2">
      <t>ショトク</t>
    </rPh>
    <rPh sb="3" eb="5">
      <t>シュルイ</t>
    </rPh>
    <rPh sb="6" eb="8">
      <t>ショトク</t>
    </rPh>
    <rPh sb="9" eb="11">
      <t>ナイヨウ</t>
    </rPh>
    <phoneticPr fontId="2"/>
  </si>
  <si>
    <t>　株式や出資金の配当などの収入</t>
    <rPh sb="13" eb="15">
      <t>シュウニュウ</t>
    </rPh>
    <phoneticPr fontId="2"/>
  </si>
  <si>
    <t>収支内訳書の様式は国税庁のホームページ等を参照してください。</t>
  </si>
  <si>
    <t>支払通知書等</t>
    <phoneticPr fontId="2"/>
  </si>
  <si>
    <t>給与所得の源泉徴収票</t>
    <phoneticPr fontId="2"/>
  </si>
  <si>
    <t>　サラリーマンの給料、賃金などの収入
　（収入金額は手取り額ではありません。
　　社会保険料や所得税等を引く前の粗の額です。）</t>
    <rPh sb="16" eb="18">
      <t>シュウニュウ</t>
    </rPh>
    <rPh sb="56" eb="57">
      <t>アラ</t>
    </rPh>
    <phoneticPr fontId="2"/>
  </si>
  <si>
    <t>源泉徴収票あり</t>
    <rPh sb="0" eb="2">
      <t>ゲンセン</t>
    </rPh>
    <rPh sb="2" eb="5">
      <t>チョウシュウヒョウ</t>
    </rPh>
    <phoneticPr fontId="2"/>
  </si>
  <si>
    <t>ガイドへ戻る</t>
    <rPh sb="4" eb="5">
      <t>モド</t>
    </rPh>
    <phoneticPr fontId="2"/>
  </si>
  <si>
    <r>
      <t xml:space="preserve">　国民年金、厚生年金、共済年金等の公的年金の収入
</t>
    </r>
    <r>
      <rPr>
        <sz val="10"/>
        <color theme="1"/>
        <rFont val="游ゴシック"/>
        <family val="3"/>
        <charset val="128"/>
      </rPr>
      <t>　　障害年金や遺族年金などの非課税年金は含みません。
　　非課税年金を申告する場合は、枠外に記入してください。</t>
    </r>
    <rPh sb="22" eb="24">
      <t>シュウニュウ</t>
    </rPh>
    <phoneticPr fontId="2"/>
  </si>
  <si>
    <t>業　務</t>
    <phoneticPr fontId="2"/>
  </si>
  <si>
    <t>雑所得</t>
    <phoneticPr fontId="2"/>
  </si>
  <si>
    <t>　営利目的とした継続的な副業による収入</t>
    <rPh sb="17" eb="19">
      <t>シュウニュウ</t>
    </rPh>
    <phoneticPr fontId="2"/>
  </si>
  <si>
    <t>　生命保険による個人年金やシルバー人材センターの配分金な
　ど、その他のいずれにも該当しない収入</t>
    <rPh sb="34" eb="35">
      <t>タ</t>
    </rPh>
    <rPh sb="46" eb="48">
      <t>シュウニュウ</t>
    </rPh>
    <phoneticPr fontId="2"/>
  </si>
  <si>
    <t>公的年金等の源泉徴収票</t>
    <phoneticPr fontId="2"/>
  </si>
  <si>
    <t>収入や経費が分かる書類</t>
    <rPh sb="3" eb="5">
      <t>ケイヒ</t>
    </rPh>
    <rPh sb="9" eb="11">
      <t>ショルイ</t>
    </rPh>
    <phoneticPr fontId="2"/>
  </si>
  <si>
    <t>総合譲渡所得</t>
    <rPh sb="4" eb="6">
      <t>ショトク</t>
    </rPh>
    <phoneticPr fontId="2"/>
  </si>
  <si>
    <t>　分離課税（土地や家、株など）の対象とならない資産（車両、
　貴金属など）の譲渡による収入</t>
    <rPh sb="43" eb="45">
      <t>シュウニュウ</t>
    </rPh>
    <phoneticPr fontId="2"/>
  </si>
  <si>
    <t>　長期：5年を超える資産の譲渡　短期：5年以内の資産の譲渡</t>
    <phoneticPr fontId="2"/>
  </si>
  <si>
    <t>　生命保険の一時金や損害保険の満期返戻金などの一時的な収入</t>
    <rPh sb="27" eb="29">
      <t>シュウニュウ</t>
    </rPh>
    <phoneticPr fontId="2"/>
  </si>
  <si>
    <t>収入や経費が分かる書類</t>
    <phoneticPr fontId="2"/>
  </si>
  <si>
    <t>　３　所得から差し引かれる金額（所得控除）の支払金額などの入力をしてください。</t>
    <rPh sb="22" eb="24">
      <t>シハライ</t>
    </rPh>
    <rPh sb="29" eb="31">
      <t>ニュウリョク</t>
    </rPh>
    <phoneticPr fontId="2"/>
  </si>
  <si>
    <t>控除の種類や内容</t>
    <rPh sb="0" eb="2">
      <t>コウジョ</t>
    </rPh>
    <rPh sb="3" eb="5">
      <t>シュルイ</t>
    </rPh>
    <rPh sb="6" eb="8">
      <t>ナイヨウ</t>
    </rPh>
    <phoneticPr fontId="2"/>
  </si>
  <si>
    <t>配偶者やその他の扶養親族の年金や給与から引き落とし（特別徴収）されている保険料などは、申告する人の控除に使えません。</t>
    <phoneticPr fontId="2"/>
  </si>
  <si>
    <t>小規模企業共済等
掛金控除</t>
    <phoneticPr fontId="2"/>
  </si>
  <si>
    <t>支払額の分かる
控除証明書や領収書等</t>
    <phoneticPr fontId="2"/>
  </si>
  <si>
    <t>申告する人が支払った、本人や配偶者、その他の親族を受取人とした生命保険料（配当金や割戻金を差し引いた金額）</t>
    <rPh sb="6" eb="8">
      <t>シハラ</t>
    </rPh>
    <phoneticPr fontId="2"/>
  </si>
  <si>
    <t>申告する人が支払った、小規模企業共済や企業型確定拠出年金（企業型DC）、個人型確定拠出年金（iDeCo）など</t>
    <rPh sb="6" eb="8">
      <t>シハラ</t>
    </rPh>
    <phoneticPr fontId="2"/>
  </si>
  <si>
    <t>申告する人が支払った、本人や生計を一にする配偶者、その他の扶養親族の社会保険料（国民年金、厚生年金、国民健康保険、介護保険料など）</t>
    <phoneticPr fontId="2"/>
  </si>
  <si>
    <t>支払った掛金額の分かる
控除証明書</t>
    <phoneticPr fontId="2"/>
  </si>
  <si>
    <t>申告用控除証明書</t>
    <phoneticPr fontId="2"/>
  </si>
  <si>
    <t>申告する人が支払った地震等の損害保険料（平成18年末までに契約した長期損害保険を含む。）</t>
    <rPh sb="40" eb="41">
      <t>フク</t>
    </rPh>
    <phoneticPr fontId="2"/>
  </si>
  <si>
    <t>合計所得が500万円以下の人で、下記の条件に該当するひと
　①夫と離婚した後再婚してなく、扶養親族（子以外）がいる人
　②夫と死別または夫が生死不明で、再婚してない人</t>
    <rPh sb="0" eb="2">
      <t>ゴウケイ</t>
    </rPh>
    <rPh sb="2" eb="4">
      <t>ショトク</t>
    </rPh>
    <rPh sb="8" eb="12">
      <t>マンエンイカ</t>
    </rPh>
    <rPh sb="13" eb="14">
      <t>ヒト</t>
    </rPh>
    <rPh sb="16" eb="18">
      <t>カキ</t>
    </rPh>
    <rPh sb="19" eb="21">
      <t>ジョウケン</t>
    </rPh>
    <rPh sb="22" eb="24">
      <t>ガイトウ</t>
    </rPh>
    <phoneticPr fontId="2"/>
  </si>
  <si>
    <t>合計所得が500万円以下の人で、下記の条件に該当するひと
　他の人の扶養でない総所得48万円以下の生計を一にする子
　がいる人</t>
    <rPh sb="0" eb="2">
      <t>ゴウケイ</t>
    </rPh>
    <rPh sb="2" eb="4">
      <t>ショトク</t>
    </rPh>
    <rPh sb="8" eb="12">
      <t>マンエンイカ</t>
    </rPh>
    <rPh sb="13" eb="14">
      <t>ヒト</t>
    </rPh>
    <rPh sb="16" eb="18">
      <t>カキ</t>
    </rPh>
    <rPh sb="19" eb="21">
      <t>ジョウケン</t>
    </rPh>
    <rPh sb="22" eb="24">
      <t>ガイトウ</t>
    </rPh>
    <rPh sb="62" eb="63">
      <t>ヒト</t>
    </rPh>
    <phoneticPr fontId="2"/>
  </si>
  <si>
    <t>　※寡婦、ひとり親控除は事実上婚姻関係と同様の事情にある人がいる場合は対象となりません。</t>
    <phoneticPr fontId="2"/>
  </si>
  <si>
    <t>控除対象となる学校等の学生や生徒で下記の条件に該当する人
　①合計所得が75万円以下
　②給与等の勤労による所得以外が10万円以下の人</t>
    <rPh sb="0" eb="2">
      <t>コウジョ</t>
    </rPh>
    <rPh sb="17" eb="19">
      <t>カキ</t>
    </rPh>
    <rPh sb="20" eb="22">
      <t>ジョウケン</t>
    </rPh>
    <rPh sb="23" eb="25">
      <t>ガイトウ</t>
    </rPh>
    <rPh sb="27" eb="28">
      <t>ヒト</t>
    </rPh>
    <phoneticPr fontId="2"/>
  </si>
  <si>
    <t>普通障害</t>
    <phoneticPr fontId="2"/>
  </si>
  <si>
    <t>身体障害者1級、2級、精神障害者1級、療育手帳Ａなど重度の障害のある人</t>
    <phoneticPr fontId="2"/>
  </si>
  <si>
    <t>申告する人や配偶者、扶養親族と同居している特別障害者</t>
    <phoneticPr fontId="2"/>
  </si>
  <si>
    <t>特別障害</t>
    <phoneticPr fontId="2"/>
  </si>
  <si>
    <t>身体障害者、精神障害者、療育などの手帳の交付を受けているなど障害のある人（特別障害を除く）</t>
    <phoneticPr fontId="2"/>
  </si>
  <si>
    <t>同　居
特別障害</t>
    <phoneticPr fontId="2"/>
  </si>
  <si>
    <t>在学証明書
学生証（写し）</t>
    <phoneticPr fontId="2"/>
  </si>
  <si>
    <t>障がい者手帳等の写し
（等級の分かるページ）</t>
    <phoneticPr fontId="2"/>
  </si>
  <si>
    <t>申告する人と生計を一にする配偶者であり要件を満たす人。
（内縁関係の配偶者や事業専従者を除く）</t>
    <phoneticPr fontId="2"/>
  </si>
  <si>
    <t>申告する人と生計を一にする親族であり、昨年中の合計所得が
48万円以下の16歳以上の人。（事業専従者を除く。）</t>
    <rPh sb="38" eb="41">
      <t>サイイジョウ</t>
    </rPh>
    <phoneticPr fontId="2"/>
  </si>
  <si>
    <t>16歳未満の
扶養親族</t>
    <rPh sb="2" eb="3">
      <t>サイ</t>
    </rPh>
    <rPh sb="3" eb="5">
      <t>ミマン</t>
    </rPh>
    <rPh sb="7" eb="9">
      <t>フヨウ</t>
    </rPh>
    <rPh sb="9" eb="11">
      <t>シンゾク</t>
    </rPh>
    <phoneticPr fontId="2"/>
  </si>
  <si>
    <t>申告する人と生計を一にする親族であり、昨年中の合計所得が
48万円以下の16歳未満の人。</t>
    <rPh sb="38" eb="41">
      <t>サイミマン</t>
    </rPh>
    <phoneticPr fontId="2"/>
  </si>
  <si>
    <t>申告する人や生計を一にする配偶者、その他の親族が災害や盗難、横領にあって住宅や家財などに損害を受けた場合</t>
    <phoneticPr fontId="2"/>
  </si>
  <si>
    <t>申告する人や生計を一にする配偶者、その他の親族のため昨年中に支払った医療費が、一定の金額以上ある場合</t>
    <phoneticPr fontId="2"/>
  </si>
  <si>
    <t>その他の事項</t>
    <rPh sb="2" eb="3">
      <t>ホカ</t>
    </rPh>
    <rPh sb="4" eb="6">
      <t>ジコウ</t>
    </rPh>
    <phoneticPr fontId="2"/>
  </si>
  <si>
    <t>特定口座年間取引報告書
等の写し</t>
    <phoneticPr fontId="2"/>
  </si>
  <si>
    <t>寄附金受領証明書（領収書）等</t>
    <phoneticPr fontId="2"/>
  </si>
  <si>
    <t>　４　その他の事項について入力をしてください。</t>
    <rPh sb="13" eb="15">
      <t>ニュウリョク</t>
    </rPh>
    <phoneticPr fontId="2"/>
  </si>
  <si>
    <t>◆　注意事項</t>
    <rPh sb="2" eb="4">
      <t>チュウイ</t>
    </rPh>
    <rPh sb="4" eb="6">
      <t>ジコウ</t>
    </rPh>
    <phoneticPr fontId="2"/>
  </si>
  <si>
    <t>　市県民税の申告になりますので、控除の金額は所得税と異なる部分があります。</t>
    <rPh sb="1" eb="5">
      <t>シケンミンゼイ</t>
    </rPh>
    <rPh sb="6" eb="8">
      <t>シンコク</t>
    </rPh>
    <rPh sb="16" eb="18">
      <t>コウジョ</t>
    </rPh>
    <rPh sb="19" eb="21">
      <t>キンガク</t>
    </rPh>
    <rPh sb="22" eb="24">
      <t>ショトク</t>
    </rPh>
    <rPh sb="24" eb="25">
      <t>ゼイ</t>
    </rPh>
    <rPh sb="26" eb="27">
      <t>コト</t>
    </rPh>
    <rPh sb="29" eb="31">
      <t>ブブン</t>
    </rPh>
    <phoneticPr fontId="2"/>
  </si>
  <si>
    <t>　２　申告する収入金額、所得金額などについて入力箇所をクリックしてください。</t>
    <rPh sb="3" eb="5">
      <t>シンコク</t>
    </rPh>
    <rPh sb="22" eb="24">
      <t>ニュウリョク</t>
    </rPh>
    <rPh sb="24" eb="26">
      <t>カショ</t>
    </rPh>
    <phoneticPr fontId="2"/>
  </si>
  <si>
    <t>源泉徴収票なし</t>
    <rPh sb="0" eb="2">
      <t>ゲンセン</t>
    </rPh>
    <rPh sb="2" eb="5">
      <t>チョウシュウヒョウ</t>
    </rPh>
    <phoneticPr fontId="2"/>
  </si>
  <si>
    <t>医療費控除の明細書など</t>
    <phoneticPr fontId="2"/>
  </si>
  <si>
    <t>損失の内容や金額が
分かる書類</t>
    <phoneticPr fontId="2"/>
  </si>
  <si>
    <t>　寄附金について（ふるさと納税など対象となる寄附をした場合）</t>
    <rPh sb="13" eb="15">
      <t>ノウゼイ</t>
    </rPh>
    <rPh sb="17" eb="19">
      <t>タイショウ</t>
    </rPh>
    <rPh sb="22" eb="24">
      <t>キフ</t>
    </rPh>
    <rPh sb="27" eb="29">
      <t>バアイ</t>
    </rPh>
    <phoneticPr fontId="2"/>
  </si>
  <si>
    <t>事　業
（営業等）
（農　業）
不動産</t>
    <rPh sb="0" eb="1">
      <t>コト</t>
    </rPh>
    <rPh sb="2" eb="3">
      <t>ギョウ</t>
    </rPh>
    <rPh sb="5" eb="7">
      <t>エイギョウ</t>
    </rPh>
    <rPh sb="7" eb="8">
      <t>トウ</t>
    </rPh>
    <rPh sb="11" eb="12">
      <t>ノウ</t>
    </rPh>
    <rPh sb="13" eb="14">
      <t>ギョウ</t>
    </rPh>
    <rPh sb="16" eb="19">
      <t>フドウサン</t>
    </rPh>
    <phoneticPr fontId="2"/>
  </si>
  <si>
    <t>利　子</t>
    <rPh sb="0" eb="1">
      <t>リ</t>
    </rPh>
    <rPh sb="2" eb="3">
      <t>コ</t>
    </rPh>
    <phoneticPr fontId="2"/>
  </si>
  <si>
    <t>配　当</t>
    <rPh sb="0" eb="1">
      <t>ハイ</t>
    </rPh>
    <rPh sb="2" eb="3">
      <t>トウ</t>
    </rPh>
    <phoneticPr fontId="2"/>
  </si>
  <si>
    <t>公的年金等</t>
    <rPh sb="0" eb="5">
      <t>コウテキネンキントウ</t>
    </rPh>
    <phoneticPr fontId="2"/>
  </si>
  <si>
    <t>雑所得
業務
その他</t>
    <rPh sb="0" eb="3">
      <t>ザツショトク</t>
    </rPh>
    <rPh sb="4" eb="6">
      <t>ギョウム</t>
    </rPh>
    <rPh sb="9" eb="10">
      <t>タ</t>
    </rPh>
    <phoneticPr fontId="2"/>
  </si>
  <si>
    <t>総合譲渡
一時所得</t>
    <rPh sb="0" eb="2">
      <t>ソウゴウ</t>
    </rPh>
    <rPh sb="2" eb="4">
      <t>ジョウト</t>
    </rPh>
    <rPh sb="5" eb="7">
      <t>イチジ</t>
    </rPh>
    <rPh sb="7" eb="9">
      <t>ショトク</t>
    </rPh>
    <phoneticPr fontId="2"/>
  </si>
  <si>
    <t>ひとり親</t>
    <rPh sb="3" eb="4">
      <t>オヤ</t>
    </rPh>
    <phoneticPr fontId="2"/>
  </si>
  <si>
    <t>理由</t>
    <rPh sb="0" eb="2">
      <t>リユウ</t>
    </rPh>
    <phoneticPr fontId="2"/>
  </si>
  <si>
    <t>該当項目</t>
    <rPh sb="0" eb="2">
      <t>ガイトウ</t>
    </rPh>
    <rPh sb="2" eb="4">
      <t>コウモク</t>
    </rPh>
    <phoneticPr fontId="2"/>
  </si>
  <si>
    <t>　</t>
  </si>
  <si>
    <t>区　分</t>
    <rPh sb="0" eb="1">
      <t>ク</t>
    </rPh>
    <rPh sb="2" eb="3">
      <t>フン</t>
    </rPh>
    <phoneticPr fontId="2"/>
  </si>
  <si>
    <t>寡　婦</t>
    <rPh sb="0" eb="1">
      <t>ヤモメ</t>
    </rPh>
    <rPh sb="2" eb="3">
      <t>フ</t>
    </rPh>
    <phoneticPr fontId="2"/>
  </si>
  <si>
    <t>該当控除</t>
    <rPh sb="0" eb="2">
      <t>ガイトウ</t>
    </rPh>
    <rPh sb="2" eb="4">
      <t>コウジョ</t>
    </rPh>
    <phoneticPr fontId="2"/>
  </si>
  <si>
    <t>理　　由</t>
    <rPh sb="0" eb="1">
      <t>リ</t>
    </rPh>
    <rPh sb="3" eb="4">
      <t>ヨシ</t>
    </rPh>
    <phoneticPr fontId="2"/>
  </si>
  <si>
    <t>申告書記載内容</t>
    <rPh sb="0" eb="3">
      <t>シンコクショ</t>
    </rPh>
    <rPh sb="3" eb="5">
      <t>キサイ</t>
    </rPh>
    <rPh sb="5" eb="7">
      <t>ナイヨウ</t>
    </rPh>
    <phoneticPr fontId="2"/>
  </si>
  <si>
    <t>学校名</t>
    <rPh sb="0" eb="3">
      <t>ガッコウメイ</t>
    </rPh>
    <phoneticPr fontId="2"/>
  </si>
  <si>
    <t>障害の程度</t>
    <rPh sb="0" eb="2">
      <t>ショウガイ</t>
    </rPh>
    <rPh sb="3" eb="5">
      <t>テイド</t>
    </rPh>
    <phoneticPr fontId="2"/>
  </si>
  <si>
    <t>氏　　　　名</t>
    <rPh sb="0" eb="1">
      <t>シ</t>
    </rPh>
    <rPh sb="5" eb="6">
      <t>メイ</t>
    </rPh>
    <phoneticPr fontId="2"/>
  </si>
  <si>
    <t>控除額</t>
    <rPh sb="0" eb="2">
      <t>コウジョ</t>
    </rPh>
    <rPh sb="2" eb="3">
      <t>ガク</t>
    </rPh>
    <phoneticPr fontId="2"/>
  </si>
  <si>
    <t>寡婦、ひとり親控除の条件に該当する人</t>
    <rPh sb="10" eb="12">
      <t>ジョウケン</t>
    </rPh>
    <rPh sb="13" eb="15">
      <t>ガイトウ</t>
    </rPh>
    <rPh sb="17" eb="18">
      <t>ヒト</t>
    </rPh>
    <phoneticPr fontId="2"/>
  </si>
  <si>
    <t>勤労学生控除の条件に該当する人</t>
    <rPh sb="10" eb="12">
      <t>ガイトウ</t>
    </rPh>
    <rPh sb="14" eb="15">
      <t>ヒト</t>
    </rPh>
    <phoneticPr fontId="2"/>
  </si>
  <si>
    <t>生年月日</t>
    <rPh sb="0" eb="2">
      <t>セイネン</t>
    </rPh>
    <rPh sb="2" eb="4">
      <t>ガッピ</t>
    </rPh>
    <phoneticPr fontId="2"/>
  </si>
  <si>
    <t>続柄</t>
    <rPh sb="0" eb="2">
      <t>ゾクガラ</t>
    </rPh>
    <phoneticPr fontId="2"/>
  </si>
  <si>
    <t>個人番号</t>
    <rPh sb="0" eb="2">
      <t>コジン</t>
    </rPh>
    <rPh sb="2" eb="4">
      <t>バンゴウ</t>
    </rPh>
    <phoneticPr fontId="2"/>
  </si>
  <si>
    <t>区分</t>
    <rPh sb="0" eb="2">
      <t>クブン</t>
    </rPh>
    <phoneticPr fontId="2"/>
  </si>
  <si>
    <t>配偶者</t>
    <rPh sb="0" eb="3">
      <t>ハイグウシャ</t>
    </rPh>
    <phoneticPr fontId="2"/>
  </si>
  <si>
    <t>同居・別居
の区分</t>
    <rPh sb="0" eb="2">
      <t>ドウキョ</t>
    </rPh>
    <rPh sb="3" eb="5">
      <t>ベッキョ</t>
    </rPh>
    <rPh sb="7" eb="9">
      <t>クブン</t>
    </rPh>
    <phoneticPr fontId="2"/>
  </si>
  <si>
    <t>元号</t>
    <rPh sb="0" eb="2">
      <t>ゲンゴウ</t>
    </rPh>
    <phoneticPr fontId="2"/>
  </si>
  <si>
    <t>年</t>
    <rPh sb="0" eb="1">
      <t>ネン</t>
    </rPh>
    <phoneticPr fontId="2"/>
  </si>
  <si>
    <t>月</t>
    <rPh sb="0" eb="1">
      <t>ツキ</t>
    </rPh>
    <phoneticPr fontId="2"/>
  </si>
  <si>
    <t>日</t>
    <rPh sb="0" eb="1">
      <t>ヒ</t>
    </rPh>
    <phoneticPr fontId="2"/>
  </si>
  <si>
    <t>配偶者の合計所得</t>
    <rPh sb="0" eb="3">
      <t>ハイグウシャ</t>
    </rPh>
    <rPh sb="4" eb="6">
      <t>ゴウケイ</t>
    </rPh>
    <rPh sb="6" eb="8">
      <t>ショトク</t>
    </rPh>
    <phoneticPr fontId="2"/>
  </si>
  <si>
    <t>扶養控除</t>
    <rPh sb="0" eb="2">
      <t>フヨウ</t>
    </rPh>
    <rPh sb="2" eb="4">
      <t>コウジョ</t>
    </rPh>
    <phoneticPr fontId="2"/>
  </si>
  <si>
    <t>16歳以上の扶養親族の入力</t>
    <rPh sb="2" eb="5">
      <t>サイイジョウ</t>
    </rPh>
    <rPh sb="6" eb="8">
      <t>フヨウ</t>
    </rPh>
    <rPh sb="8" eb="10">
      <t>シンゾク</t>
    </rPh>
    <rPh sb="11" eb="13">
      <t>ニュウリョク</t>
    </rPh>
    <phoneticPr fontId="2"/>
  </si>
  <si>
    <t>　歳未満</t>
    <rPh sb="1" eb="4">
      <t>サイミマン</t>
    </rPh>
    <phoneticPr fontId="2"/>
  </si>
  <si>
    <t>時点</t>
    <rPh sb="0" eb="2">
      <t>ジテン</t>
    </rPh>
    <phoneticPr fontId="2"/>
  </si>
  <si>
    <t>生年月日</t>
    <rPh sb="0" eb="4">
      <t>セイネンガッピ</t>
    </rPh>
    <phoneticPr fontId="2"/>
  </si>
  <si>
    <t>年齢</t>
    <rPh sb="0" eb="2">
      <t>ネンレイ</t>
    </rPh>
    <phoneticPr fontId="2"/>
  </si>
  <si>
    <t>配偶者控除</t>
    <rPh sb="0" eb="3">
      <t>ハイグウシャ</t>
    </rPh>
    <rPh sb="3" eb="5">
      <t>コウジョ</t>
    </rPh>
    <phoneticPr fontId="2"/>
  </si>
  <si>
    <t>障害者控除</t>
    <rPh sb="0" eb="3">
      <t>ショウガイシャ</t>
    </rPh>
    <rPh sb="3" eb="5">
      <t>コウジョ</t>
    </rPh>
    <phoneticPr fontId="2"/>
  </si>
  <si>
    <t>障害者控除の条件に該当する人</t>
    <rPh sb="6" eb="8">
      <t>ジョウケン</t>
    </rPh>
    <rPh sb="9" eb="11">
      <t>ガイトウ</t>
    </rPh>
    <rPh sb="13" eb="14">
      <t>ヒト</t>
    </rPh>
    <phoneticPr fontId="2"/>
  </si>
  <si>
    <t>配偶者控除、配偶者特別控除の条件に該当する人</t>
    <rPh sb="14" eb="16">
      <t>ジョウケン</t>
    </rPh>
    <rPh sb="17" eb="19">
      <t>ガイトウ</t>
    </rPh>
    <rPh sb="21" eb="22">
      <t>ヒト</t>
    </rPh>
    <phoneticPr fontId="2"/>
  </si>
  <si>
    <t>給与所得金額</t>
    <phoneticPr fontId="2"/>
  </si>
  <si>
    <t>調整控除</t>
    <rPh sb="0" eb="2">
      <t>チョウセイ</t>
    </rPh>
    <rPh sb="2" eb="4">
      <t>コウジョ</t>
    </rPh>
    <phoneticPr fontId="2"/>
  </si>
  <si>
    <t>給与</t>
    <rPh sb="0" eb="2">
      <t>キュウヨ</t>
    </rPh>
    <phoneticPr fontId="2"/>
  </si>
  <si>
    <t>年金</t>
    <rPh sb="0" eb="2">
      <t>ネンキン</t>
    </rPh>
    <phoneticPr fontId="2"/>
  </si>
  <si>
    <t>　※合計所得金額が900万円を超える場合は、このエクセルで計算はできません。</t>
    <rPh sb="2" eb="4">
      <t>ゴウケイ</t>
    </rPh>
    <rPh sb="4" eb="6">
      <t>ショトク</t>
    </rPh>
    <rPh sb="6" eb="8">
      <t>キンガク</t>
    </rPh>
    <rPh sb="12" eb="14">
      <t>マンエン</t>
    </rPh>
    <rPh sb="15" eb="16">
      <t>コ</t>
    </rPh>
    <rPh sb="18" eb="20">
      <t>バアイ</t>
    </rPh>
    <rPh sb="29" eb="31">
      <t>ケイサン</t>
    </rPh>
    <phoneticPr fontId="2"/>
  </si>
  <si>
    <t>（上記の計算は、申告する人の合計所得が1000万円以下の場合になります。）</t>
    <rPh sb="1" eb="3">
      <t>ジョウキ</t>
    </rPh>
    <rPh sb="4" eb="6">
      <t>ケイサン</t>
    </rPh>
    <phoneticPr fontId="2"/>
  </si>
  <si>
    <t>配偶者控除、配偶者特別控除の計算方法（申告する人の合計所得が900万円以下の場合）</t>
    <rPh sb="14" eb="16">
      <t>ケイサン</t>
    </rPh>
    <rPh sb="16" eb="18">
      <t>ホウホウ</t>
    </rPh>
    <rPh sb="19" eb="21">
      <t>シンコク</t>
    </rPh>
    <rPh sb="23" eb="24">
      <t>ヒト</t>
    </rPh>
    <rPh sb="25" eb="27">
      <t>ゴウケイ</t>
    </rPh>
    <rPh sb="27" eb="29">
      <t>ショトク</t>
    </rPh>
    <rPh sb="33" eb="37">
      <t>マンエンイカ</t>
    </rPh>
    <rPh sb="38" eb="40">
      <t>バアイ</t>
    </rPh>
    <phoneticPr fontId="2"/>
  </si>
  <si>
    <t>70歳以上</t>
    <rPh sb="2" eb="3">
      <t>サイ</t>
    </rPh>
    <rPh sb="3" eb="5">
      <t>イジョウ</t>
    </rPh>
    <phoneticPr fontId="2"/>
  </si>
  <si>
    <t>70歳未満</t>
    <rPh sb="2" eb="3">
      <t>サイ</t>
    </rPh>
    <rPh sb="3" eb="5">
      <t>ミマン</t>
    </rPh>
    <phoneticPr fontId="2"/>
  </si>
  <si>
    <t>48万円以下</t>
    <rPh sb="2" eb="6">
      <t>マンエンイカ</t>
    </rPh>
    <phoneticPr fontId="2"/>
  </si>
  <si>
    <t>条　　件</t>
    <rPh sb="0" eb="1">
      <t>ジョウ</t>
    </rPh>
    <rPh sb="3" eb="4">
      <t>ケン</t>
    </rPh>
    <phoneticPr fontId="2"/>
  </si>
  <si>
    <t>区　　分</t>
    <rPh sb="0" eb="1">
      <t>ク</t>
    </rPh>
    <rPh sb="3" eb="4">
      <t>フン</t>
    </rPh>
    <phoneticPr fontId="2"/>
  </si>
  <si>
    <t>配偶者の
合計所得</t>
    <rPh sb="0" eb="3">
      <t>ハイグウシャ</t>
    </rPh>
    <rPh sb="5" eb="9">
      <t>ゴウケイショトク</t>
    </rPh>
    <phoneticPr fontId="2"/>
  </si>
  <si>
    <t>配偶者
特別控除</t>
    <rPh sb="0" eb="3">
      <t>ハイグウシャ</t>
    </rPh>
    <rPh sb="4" eb="6">
      <t>トクベツ</t>
    </rPh>
    <rPh sb="6" eb="8">
      <t>コウジョ</t>
    </rPh>
    <phoneticPr fontId="2"/>
  </si>
  <si>
    <t>48万円超～100万円以下</t>
    <rPh sb="2" eb="4">
      <t>マンエン</t>
    </rPh>
    <rPh sb="4" eb="5">
      <t>チョウ</t>
    </rPh>
    <rPh sb="9" eb="11">
      <t>マンエン</t>
    </rPh>
    <rPh sb="11" eb="13">
      <t>イカ</t>
    </rPh>
    <phoneticPr fontId="2"/>
  </si>
  <si>
    <t>100万円超～105万円以下</t>
    <rPh sb="3" eb="5">
      <t>マンエン</t>
    </rPh>
    <rPh sb="5" eb="6">
      <t>チョウ</t>
    </rPh>
    <rPh sb="10" eb="12">
      <t>マンエン</t>
    </rPh>
    <rPh sb="12" eb="14">
      <t>イカ</t>
    </rPh>
    <phoneticPr fontId="2"/>
  </si>
  <si>
    <t>105万円超～110万円以下</t>
    <rPh sb="3" eb="5">
      <t>マンエン</t>
    </rPh>
    <rPh sb="5" eb="6">
      <t>チョウ</t>
    </rPh>
    <rPh sb="10" eb="12">
      <t>マンエン</t>
    </rPh>
    <rPh sb="12" eb="14">
      <t>イカ</t>
    </rPh>
    <phoneticPr fontId="2"/>
  </si>
  <si>
    <t>110万円超～115万円以下</t>
    <rPh sb="3" eb="5">
      <t>マンエン</t>
    </rPh>
    <rPh sb="5" eb="6">
      <t>チョウ</t>
    </rPh>
    <rPh sb="10" eb="12">
      <t>マンエン</t>
    </rPh>
    <rPh sb="12" eb="14">
      <t>イカ</t>
    </rPh>
    <phoneticPr fontId="2"/>
  </si>
  <si>
    <t>115万円超～120万円以下</t>
    <rPh sb="3" eb="5">
      <t>マンエン</t>
    </rPh>
    <rPh sb="5" eb="6">
      <t>チョウ</t>
    </rPh>
    <rPh sb="10" eb="12">
      <t>マンエン</t>
    </rPh>
    <rPh sb="12" eb="14">
      <t>イカ</t>
    </rPh>
    <phoneticPr fontId="2"/>
  </si>
  <si>
    <t>120万円超～125万円以下</t>
    <rPh sb="3" eb="5">
      <t>マンエン</t>
    </rPh>
    <rPh sb="5" eb="6">
      <t>チョウ</t>
    </rPh>
    <rPh sb="10" eb="12">
      <t>マンエン</t>
    </rPh>
    <rPh sb="12" eb="14">
      <t>イカ</t>
    </rPh>
    <phoneticPr fontId="2"/>
  </si>
  <si>
    <t>125万円超～130万円以下</t>
    <rPh sb="3" eb="5">
      <t>マンエン</t>
    </rPh>
    <rPh sb="5" eb="6">
      <t>チョウ</t>
    </rPh>
    <rPh sb="10" eb="12">
      <t>マンエン</t>
    </rPh>
    <rPh sb="12" eb="14">
      <t>イカ</t>
    </rPh>
    <phoneticPr fontId="2"/>
  </si>
  <si>
    <t>130万円超～133万円以下</t>
    <rPh sb="3" eb="5">
      <t>マンエン</t>
    </rPh>
    <rPh sb="5" eb="6">
      <t>チョウ</t>
    </rPh>
    <rPh sb="10" eb="12">
      <t>マンエン</t>
    </rPh>
    <rPh sb="12" eb="14">
      <t>イカ</t>
    </rPh>
    <phoneticPr fontId="2"/>
  </si>
  <si>
    <t>控除額</t>
    <phoneticPr fontId="2"/>
  </si>
  <si>
    <t>扶養控除、16歳未満の扶養親族の条件に該当する人</t>
    <rPh sb="16" eb="18">
      <t>ジョウケン</t>
    </rPh>
    <rPh sb="19" eb="21">
      <t>ガイトウ</t>
    </rPh>
    <rPh sb="23" eb="24">
      <t>ヒト</t>
    </rPh>
    <phoneticPr fontId="2"/>
  </si>
  <si>
    <r>
      <rPr>
        <b/>
        <sz val="11"/>
        <color rgb="FFFF0000"/>
        <rFont val="游ゴシック"/>
        <family val="3"/>
        <charset val="128"/>
        <scheme val="minor"/>
      </rPr>
      <t>16歳未満</t>
    </r>
    <r>
      <rPr>
        <sz val="11"/>
        <color theme="1"/>
        <rFont val="游ゴシック"/>
        <family val="2"/>
        <charset val="128"/>
        <scheme val="minor"/>
      </rPr>
      <t>の扶養親族の入力</t>
    </r>
    <rPh sb="2" eb="5">
      <t>サイミマン</t>
    </rPh>
    <rPh sb="6" eb="8">
      <t>フヨウ</t>
    </rPh>
    <rPh sb="8" eb="10">
      <t>シンゾク</t>
    </rPh>
    <rPh sb="11" eb="13">
      <t>ニュウリョク</t>
    </rPh>
    <phoneticPr fontId="2"/>
  </si>
  <si>
    <t>扶養控除の計算方法</t>
    <rPh sb="0" eb="2">
      <t>フヨウ</t>
    </rPh>
    <rPh sb="5" eb="7">
      <t>ケイサン</t>
    </rPh>
    <rPh sb="7" eb="9">
      <t>ホウホウ</t>
    </rPh>
    <phoneticPr fontId="2"/>
  </si>
  <si>
    <t>特定扶養</t>
    <rPh sb="0" eb="2">
      <t>トクテイ</t>
    </rPh>
    <rPh sb="2" eb="4">
      <t>フヨウ</t>
    </rPh>
    <phoneticPr fontId="2"/>
  </si>
  <si>
    <t>老人扶養</t>
    <rPh sb="0" eb="2">
      <t>ロウジン</t>
    </rPh>
    <rPh sb="2" eb="4">
      <t>フヨウ</t>
    </rPh>
    <phoneticPr fontId="2"/>
  </si>
  <si>
    <t>同居老親等</t>
    <rPh sb="0" eb="2">
      <t>ドウキョ</t>
    </rPh>
    <rPh sb="2" eb="5">
      <t>ロウシンナド</t>
    </rPh>
    <phoneticPr fontId="2"/>
  </si>
  <si>
    <t>区　　　分</t>
    <rPh sb="0" eb="1">
      <t>ク</t>
    </rPh>
    <rPh sb="4" eb="5">
      <t>フン</t>
    </rPh>
    <phoneticPr fontId="2"/>
  </si>
  <si>
    <t>控除額</t>
    <rPh sb="0" eb="2">
      <t>コウジョ</t>
    </rPh>
    <rPh sb="2" eb="3">
      <t>ガク</t>
    </rPh>
    <phoneticPr fontId="2"/>
  </si>
  <si>
    <t>年少扶養</t>
    <rPh sb="0" eb="2">
      <t>ネンショウ</t>
    </rPh>
    <rPh sb="2" eb="4">
      <t>フヨウ</t>
    </rPh>
    <phoneticPr fontId="2"/>
  </si>
  <si>
    <t>一般扶養</t>
    <rPh sb="0" eb="2">
      <t>イッパン</t>
    </rPh>
    <rPh sb="2" eb="4">
      <t>フヨウ</t>
    </rPh>
    <phoneticPr fontId="2"/>
  </si>
  <si>
    <t>その他の区分に該当しない人</t>
    <rPh sb="2" eb="3">
      <t>タ</t>
    </rPh>
    <rPh sb="4" eb="6">
      <t>クブン</t>
    </rPh>
    <rPh sb="7" eb="9">
      <t>ガイトウ</t>
    </rPh>
    <rPh sb="12" eb="13">
      <t>ヒト</t>
    </rPh>
    <phoneticPr fontId="2"/>
  </si>
  <si>
    <t>老人扶養のうち申告する人や配偶者の直系尊属（父母、祖父母など）で同居している人</t>
    <rPh sb="0" eb="2">
      <t>ロウジン</t>
    </rPh>
    <rPh sb="2" eb="4">
      <t>フヨウ</t>
    </rPh>
    <rPh sb="7" eb="9">
      <t>シンコク</t>
    </rPh>
    <rPh sb="11" eb="12">
      <t>ヒト</t>
    </rPh>
    <rPh sb="32" eb="34">
      <t>ドウキョ</t>
    </rPh>
    <rPh sb="38" eb="39">
      <t>ヒト</t>
    </rPh>
    <phoneticPr fontId="2"/>
  </si>
  <si>
    <t>70歳以上の人</t>
    <rPh sb="2" eb="5">
      <t>サイイジョウ</t>
    </rPh>
    <rPh sb="6" eb="7">
      <t>ヒト</t>
    </rPh>
    <phoneticPr fontId="2"/>
  </si>
  <si>
    <t>19歳以上　23歳未満の人</t>
    <rPh sb="2" eb="5">
      <t>サイイジョウ</t>
    </rPh>
    <rPh sb="8" eb="11">
      <t>サイミマン</t>
    </rPh>
    <rPh sb="12" eb="13">
      <t>ヒト</t>
    </rPh>
    <phoneticPr fontId="2"/>
  </si>
  <si>
    <t>16歳未満の人</t>
    <rPh sb="2" eb="5">
      <t>サイミマン</t>
    </rPh>
    <rPh sb="6" eb="7">
      <t>ヒト</t>
    </rPh>
    <phoneticPr fontId="2"/>
  </si>
  <si>
    <t>雑損控除の条件に該当する人</t>
    <rPh sb="5" eb="7">
      <t>ジョウケン</t>
    </rPh>
    <rPh sb="8" eb="10">
      <t>ガイトウ</t>
    </rPh>
    <rPh sb="12" eb="13">
      <t>ヒト</t>
    </rPh>
    <phoneticPr fontId="2"/>
  </si>
  <si>
    <t>損害の生じた年月日</t>
    <rPh sb="0" eb="2">
      <t>ソンガイ</t>
    </rPh>
    <rPh sb="3" eb="4">
      <t>ショウ</t>
    </rPh>
    <rPh sb="6" eb="9">
      <t>ネンガッピ</t>
    </rPh>
    <phoneticPr fontId="2"/>
  </si>
  <si>
    <t>損害を受けた資産の種類</t>
    <rPh sb="0" eb="2">
      <t>ソンガイ</t>
    </rPh>
    <rPh sb="3" eb="4">
      <t>ウ</t>
    </rPh>
    <rPh sb="6" eb="8">
      <t>シサン</t>
    </rPh>
    <rPh sb="9" eb="11">
      <t>シュルイ</t>
    </rPh>
    <phoneticPr fontId="2"/>
  </si>
  <si>
    <t>差引損失額のうち災害関連支出の金額</t>
  </si>
  <si>
    <t>保険金などで補填される金額</t>
  </si>
  <si>
    <t>原　　因</t>
    <rPh sb="0" eb="1">
      <t>ハラ</t>
    </rPh>
    <rPh sb="3" eb="4">
      <t>イン</t>
    </rPh>
    <phoneticPr fontId="2"/>
  </si>
  <si>
    <t>差引損失額のうち災害関連支出の金額－5万円</t>
    <phoneticPr fontId="2"/>
  </si>
  <si>
    <t>雑損控除の計算方法（次のうちいずれか多い金額）</t>
    <rPh sb="5" eb="7">
      <t>ケイサン</t>
    </rPh>
    <rPh sb="7" eb="9">
      <t>ホウホウ</t>
    </rPh>
    <phoneticPr fontId="2"/>
  </si>
  <si>
    <t>雑損控除額</t>
    <rPh sb="0" eb="4">
      <t>ザッソンコウジョ</t>
    </rPh>
    <rPh sb="4" eb="5">
      <t>ガク</t>
    </rPh>
    <phoneticPr fontId="2"/>
  </si>
  <si>
    <t>差引損失額－（総所得金額等×10%）</t>
    <phoneticPr fontId="2"/>
  </si>
  <si>
    <t>差引損失の金額</t>
    <rPh sb="0" eb="2">
      <t>サシヒキ</t>
    </rPh>
    <rPh sb="2" eb="4">
      <t>ソンシツ</t>
    </rPh>
    <rPh sb="5" eb="7">
      <t>キンガク</t>
    </rPh>
    <phoneticPr fontId="2"/>
  </si>
  <si>
    <t>医療費控除の条件に該当する人</t>
    <rPh sb="0" eb="3">
      <t>イリョウヒ</t>
    </rPh>
    <rPh sb="6" eb="8">
      <t>ジョウケン</t>
    </rPh>
    <rPh sb="9" eb="11">
      <t>ガイトウ</t>
    </rPh>
    <rPh sb="13" eb="14">
      <t>ヒト</t>
    </rPh>
    <phoneticPr fontId="2"/>
  </si>
  <si>
    <t>● 明細の種別を選択してください。</t>
    <rPh sb="2" eb="4">
      <t>メイサイ</t>
    </rPh>
    <rPh sb="5" eb="7">
      <t>シュベツ</t>
    </rPh>
    <rPh sb="8" eb="10">
      <t>センタク</t>
    </rPh>
    <phoneticPr fontId="2"/>
  </si>
  <si>
    <t>医療費控除（病院代等の医療費を支払った場合）と、セルフメディケーション税制（特定の医薬品を購入した場合）はどちらかしか適用できません。</t>
    <rPh sb="0" eb="3">
      <t>イリョウヒ</t>
    </rPh>
    <rPh sb="3" eb="5">
      <t>コウジョ</t>
    </rPh>
    <rPh sb="6" eb="8">
      <t>ビョウイン</t>
    </rPh>
    <rPh sb="8" eb="9">
      <t>ダイ</t>
    </rPh>
    <rPh sb="9" eb="10">
      <t>トウ</t>
    </rPh>
    <rPh sb="11" eb="14">
      <t>イリョウヒ</t>
    </rPh>
    <rPh sb="15" eb="17">
      <t>シハラ</t>
    </rPh>
    <rPh sb="19" eb="21">
      <t>バアイ</t>
    </rPh>
    <rPh sb="35" eb="37">
      <t>ゼイセイ</t>
    </rPh>
    <rPh sb="38" eb="40">
      <t>トクテイ</t>
    </rPh>
    <rPh sb="41" eb="44">
      <t>イヤクヒン</t>
    </rPh>
    <rPh sb="45" eb="47">
      <t>コウニュウ</t>
    </rPh>
    <rPh sb="49" eb="51">
      <t>バアイ</t>
    </rPh>
    <rPh sb="59" eb="61">
      <t>テキヨウ</t>
    </rPh>
    <phoneticPr fontId="2"/>
  </si>
  <si>
    <t>年分</t>
    <rPh sb="0" eb="2">
      <t>ネンブン</t>
    </rPh>
    <phoneticPr fontId="2"/>
  </si>
  <si>
    <t>医療費控除の明細書【内訳書】</t>
    <rPh sb="0" eb="5">
      <t>イリョウヒコウジョ</t>
    </rPh>
    <rPh sb="6" eb="9">
      <t>メイサイショ</t>
    </rPh>
    <rPh sb="10" eb="13">
      <t>ウチワケショ</t>
    </rPh>
    <phoneticPr fontId="2"/>
  </si>
  <si>
    <t>住   所</t>
    <rPh sb="0" eb="1">
      <t>ジュウ</t>
    </rPh>
    <rPh sb="4" eb="5">
      <t>ショ</t>
    </rPh>
    <phoneticPr fontId="2"/>
  </si>
  <si>
    <t>２ 医療費（上記１以外）の明細</t>
    <phoneticPr fontId="2"/>
  </si>
  <si>
    <t>２　　の　　合　　計</t>
    <rPh sb="6" eb="7">
      <t>ゴウ</t>
    </rPh>
    <rPh sb="9" eb="10">
      <t>ケイ</t>
    </rPh>
    <phoneticPr fontId="2"/>
  </si>
  <si>
    <t>医　療　費　の　合　計</t>
    <rPh sb="0" eb="1">
      <t>イ</t>
    </rPh>
    <rPh sb="2" eb="3">
      <t>リョウ</t>
    </rPh>
    <rPh sb="4" eb="5">
      <t>ヒ</t>
    </rPh>
    <rPh sb="8" eb="9">
      <t>ゴウ</t>
    </rPh>
    <rPh sb="10" eb="11">
      <t>ケイ</t>
    </rPh>
    <phoneticPr fontId="2"/>
  </si>
  <si>
    <t>(3) (2)のうち生命保険
      や社会保険などで
      補てんされる金額</t>
    <phoneticPr fontId="2"/>
  </si>
  <si>
    <t>(2) (1)のうちその年中
      に実際に支払った
      医療費の額</t>
    <phoneticPr fontId="2"/>
  </si>
  <si>
    <t>(1) 医療費通知に記載
     された医療費の額</t>
    <phoneticPr fontId="2"/>
  </si>
  <si>
    <t>診療・治療</t>
    <phoneticPr fontId="2"/>
  </si>
  <si>
    <t>介護保険サービス</t>
    <phoneticPr fontId="2"/>
  </si>
  <si>
    <t>☑</t>
  </si>
  <si>
    <t>その他の医療費</t>
    <phoneticPr fontId="2"/>
  </si>
  <si>
    <t>医薬品購入</t>
    <phoneticPr fontId="2"/>
  </si>
  <si>
    <t>☐</t>
  </si>
  <si>
    <t>※この控除を受ける方は、セルフメディケーション税制は受けられません。</t>
    <rPh sb="3" eb="5">
      <t>コウジョ</t>
    </rPh>
    <rPh sb="6" eb="7">
      <t>ウ</t>
    </rPh>
    <rPh sb="9" eb="10">
      <t>カタ</t>
    </rPh>
    <rPh sb="23" eb="25">
      <t>ゼイセイ</t>
    </rPh>
    <rPh sb="26" eb="27">
      <t>ウ</t>
    </rPh>
    <phoneticPr fontId="2"/>
  </si>
  <si>
    <t>氏　名</t>
    <rPh sb="0" eb="1">
      <t>シ</t>
    </rPh>
    <rPh sb="2" eb="3">
      <t>メイ</t>
    </rPh>
    <phoneticPr fontId="2"/>
  </si>
  <si>
    <t>A</t>
    <phoneticPr fontId="2"/>
  </si>
  <si>
    <t>B</t>
    <phoneticPr fontId="2"/>
  </si>
  <si>
    <t>３ 控除額の計算</t>
    <rPh sb="2" eb="4">
      <t>コウジョ</t>
    </rPh>
    <rPh sb="4" eb="5">
      <t>ガク</t>
    </rPh>
    <rPh sb="6" eb="8">
      <t>ケイサン</t>
    </rPh>
    <phoneticPr fontId="2"/>
  </si>
  <si>
    <t>支払った医療費</t>
    <rPh sb="0" eb="2">
      <t>シハラ</t>
    </rPh>
    <rPh sb="4" eb="7">
      <t>イリョウヒ</t>
    </rPh>
    <phoneticPr fontId="2"/>
  </si>
  <si>
    <t>保険金などで
補てんされる金額</t>
    <rPh sb="0" eb="3">
      <t>ホケンキン</t>
    </rPh>
    <rPh sb="7" eb="8">
      <t>ホ</t>
    </rPh>
    <rPh sb="13" eb="15">
      <t>キンガク</t>
    </rPh>
    <phoneticPr fontId="2"/>
  </si>
  <si>
    <t>所得金額の合計額</t>
    <rPh sb="0" eb="2">
      <t>ショトク</t>
    </rPh>
    <rPh sb="2" eb="4">
      <t>キンガク</t>
    </rPh>
    <rPh sb="5" eb="7">
      <t>ゴウケイ</t>
    </rPh>
    <rPh sb="7" eb="8">
      <t>ガク</t>
    </rPh>
    <phoneticPr fontId="2"/>
  </si>
  <si>
    <t>Eと10万円のいずれか
少ない方の金額</t>
    <rPh sb="4" eb="6">
      <t>マンエン</t>
    </rPh>
    <rPh sb="12" eb="13">
      <t>スク</t>
    </rPh>
    <rPh sb="15" eb="16">
      <t>ホウ</t>
    </rPh>
    <rPh sb="17" eb="19">
      <t>キンガク</t>
    </rPh>
    <phoneticPr fontId="2"/>
  </si>
  <si>
    <t>差引金額
（ A － B ）</t>
    <rPh sb="0" eb="2">
      <t>サシヒキ</t>
    </rPh>
    <rPh sb="2" eb="4">
      <t>キンガク</t>
    </rPh>
    <phoneticPr fontId="2"/>
  </si>
  <si>
    <t>D × 0.05</t>
    <phoneticPr fontId="2"/>
  </si>
  <si>
    <t>A</t>
    <phoneticPr fontId="2"/>
  </si>
  <si>
    <t>C</t>
    <phoneticPr fontId="2"/>
  </si>
  <si>
    <t>D</t>
    <phoneticPr fontId="2"/>
  </si>
  <si>
    <t>E</t>
    <phoneticPr fontId="2"/>
  </si>
  <si>
    <t>F</t>
    <phoneticPr fontId="2"/>
  </si>
  <si>
    <t>G</t>
    <phoneticPr fontId="2"/>
  </si>
  <si>
    <t xml:space="preserve">  (5)(4)うち生命保険
       や社会保険などで
       補てんされる金額</t>
    <phoneticPr fontId="2"/>
  </si>
  <si>
    <t xml:space="preserve">    (4) 支払った医療費
         の額</t>
    <phoneticPr fontId="2"/>
  </si>
  <si>
    <t>(3) 医療費の区分</t>
    <phoneticPr fontId="2"/>
  </si>
  <si>
    <t xml:space="preserve">     (2) 病院・薬局などの
          支払先の名称</t>
    <phoneticPr fontId="2"/>
  </si>
  <si>
    <t>　 (1) 医療を受けた方の
         氏名</t>
    <phoneticPr fontId="2"/>
  </si>
  <si>
    <t>氏名フリガナ</t>
    <rPh sb="0" eb="2">
      <t>シメイ</t>
    </rPh>
    <phoneticPr fontId="2"/>
  </si>
  <si>
    <t>　2名以上の人が該当する場合は、このエクセルでは対応できません。</t>
    <rPh sb="2" eb="5">
      <t>メイイジョウ</t>
    </rPh>
    <rPh sb="6" eb="7">
      <t>ヒト</t>
    </rPh>
    <rPh sb="8" eb="10">
      <t>ガイトウ</t>
    </rPh>
    <rPh sb="12" eb="14">
      <t>バアイ</t>
    </rPh>
    <rPh sb="24" eb="26">
      <t>タイオウ</t>
    </rPh>
    <phoneticPr fontId="2"/>
  </si>
  <si>
    <t>　扶養控除に4名以上の人が該当する場合は、このエクセルでは対応できません。</t>
    <rPh sb="1" eb="3">
      <t>フヨウ</t>
    </rPh>
    <rPh sb="3" eb="5">
      <t>コウジョ</t>
    </rPh>
    <rPh sb="7" eb="10">
      <t>メイイジョウ</t>
    </rPh>
    <rPh sb="11" eb="12">
      <t>ヒト</t>
    </rPh>
    <rPh sb="13" eb="15">
      <t>ガイトウ</t>
    </rPh>
    <rPh sb="17" eb="19">
      <t>バアイ</t>
    </rPh>
    <rPh sb="29" eb="31">
      <t>タイオウ</t>
    </rPh>
    <phoneticPr fontId="2"/>
  </si>
  <si>
    <t>　16歳未満の扶養親族がに3名以上いる場合は、このエクセルでは対応できません。</t>
    <rPh sb="3" eb="6">
      <t>サイミマン</t>
    </rPh>
    <rPh sb="7" eb="9">
      <t>フヨウ</t>
    </rPh>
    <rPh sb="9" eb="11">
      <t>シンゾク</t>
    </rPh>
    <rPh sb="14" eb="17">
      <t>メイイジョウ</t>
    </rPh>
    <rPh sb="19" eb="21">
      <t>バアイ</t>
    </rPh>
    <rPh sb="31" eb="33">
      <t>タイオウ</t>
    </rPh>
    <phoneticPr fontId="2"/>
  </si>
  <si>
    <t>　医療を受けた人、病院ごとに記入してください。</t>
    <rPh sb="1" eb="3">
      <t>イリョウ</t>
    </rPh>
    <rPh sb="4" eb="5">
      <t>ウ</t>
    </rPh>
    <rPh sb="7" eb="8">
      <t>ヒト</t>
    </rPh>
    <rPh sb="9" eb="11">
      <t>ビョウイン</t>
    </rPh>
    <rPh sb="14" eb="16">
      <t>キニュウ</t>
    </rPh>
    <phoneticPr fontId="2"/>
  </si>
  <si>
    <t>　【記入例】</t>
    <rPh sb="2" eb="4">
      <t>キニュウ</t>
    </rPh>
    <rPh sb="4" eb="5">
      <t>レイ</t>
    </rPh>
    <phoneticPr fontId="2"/>
  </si>
  <si>
    <t>国税　太郎</t>
    <rPh sb="0" eb="2">
      <t>コクゼイ</t>
    </rPh>
    <rPh sb="3" eb="5">
      <t>タロウ</t>
    </rPh>
    <phoneticPr fontId="2"/>
  </si>
  <si>
    <t>〃</t>
    <phoneticPr fontId="2"/>
  </si>
  <si>
    <t>〇△病院</t>
    <rPh sb="2" eb="4">
      <t>ビョウイン</t>
    </rPh>
    <phoneticPr fontId="2"/>
  </si>
  <si>
    <t>JR、〇〇バス</t>
    <phoneticPr fontId="2"/>
  </si>
  <si>
    <t>　件数が多くてこの明細書に記入できない場合は、別途一覧表を作成して添付してください。</t>
    <rPh sb="1" eb="3">
      <t>ケンスウ</t>
    </rPh>
    <rPh sb="4" eb="5">
      <t>オオ</t>
    </rPh>
    <rPh sb="9" eb="12">
      <t>メイサイショ</t>
    </rPh>
    <rPh sb="13" eb="15">
      <t>キニュウ</t>
    </rPh>
    <rPh sb="19" eb="21">
      <t>バアイ</t>
    </rPh>
    <rPh sb="23" eb="25">
      <t>ベット</t>
    </rPh>
    <rPh sb="25" eb="27">
      <t>イチラン</t>
    </rPh>
    <rPh sb="27" eb="28">
      <t>ヒョウ</t>
    </rPh>
    <rPh sb="29" eb="31">
      <t>サクセイ</t>
    </rPh>
    <rPh sb="33" eb="35">
      <t>テンプ</t>
    </rPh>
    <phoneticPr fontId="2"/>
  </si>
  <si>
    <t>別紙のとおり</t>
    <rPh sb="0" eb="2">
      <t>ベッシ</t>
    </rPh>
    <phoneticPr fontId="2"/>
  </si>
  <si>
    <t>　医療費控除を受ける場合は、明細書の添付が必要です。</t>
    <rPh sb="1" eb="4">
      <t>イリョウヒ</t>
    </rPh>
    <rPh sb="4" eb="6">
      <t>コウジョ</t>
    </rPh>
    <rPh sb="7" eb="8">
      <t>ウ</t>
    </rPh>
    <rPh sb="10" eb="12">
      <t>バアイ</t>
    </rPh>
    <rPh sb="14" eb="17">
      <t>メイサイショ</t>
    </rPh>
    <rPh sb="18" eb="20">
      <t>テンプ</t>
    </rPh>
    <rPh sb="21" eb="23">
      <t>ヒツヨウ</t>
    </rPh>
    <phoneticPr fontId="2"/>
  </si>
  <si>
    <t>１ 医療費通知に関する事項</t>
    <phoneticPr fontId="2"/>
  </si>
  <si>
    <t>　「１医療費通知に関する事項」を記入した場合は、医療費の通知は原本の添付が必要です。</t>
    <rPh sb="3" eb="6">
      <t>イリョウヒ</t>
    </rPh>
    <rPh sb="6" eb="8">
      <t>ツウチ</t>
    </rPh>
    <rPh sb="9" eb="10">
      <t>カン</t>
    </rPh>
    <rPh sb="12" eb="14">
      <t>ジコウ</t>
    </rPh>
    <rPh sb="16" eb="18">
      <t>キニュウ</t>
    </rPh>
    <rPh sb="20" eb="22">
      <t>バアイ</t>
    </rPh>
    <rPh sb="24" eb="27">
      <t>イリョウヒ</t>
    </rPh>
    <rPh sb="28" eb="30">
      <t>ツウチ</t>
    </rPh>
    <rPh sb="31" eb="33">
      <t>ゲンポン</t>
    </rPh>
    <rPh sb="34" eb="36">
      <t>テンプ</t>
    </rPh>
    <rPh sb="37" eb="39">
      <t>ヒツヨウ</t>
    </rPh>
    <phoneticPr fontId="2"/>
  </si>
  <si>
    <t>　別途一覧表を添付する場合は、別紙のとおりと記入し合計額を入力してください。</t>
    <rPh sb="1" eb="3">
      <t>ベット</t>
    </rPh>
    <rPh sb="3" eb="5">
      <t>イチラン</t>
    </rPh>
    <rPh sb="5" eb="6">
      <t>ヒョウ</t>
    </rPh>
    <rPh sb="7" eb="9">
      <t>テンプ</t>
    </rPh>
    <rPh sb="11" eb="13">
      <t>バアイ</t>
    </rPh>
    <rPh sb="15" eb="17">
      <t>ベッシ</t>
    </rPh>
    <rPh sb="22" eb="24">
      <t>キニュウ</t>
    </rPh>
    <rPh sb="25" eb="27">
      <t>ゴウケイ</t>
    </rPh>
    <rPh sb="27" eb="28">
      <t>ガク</t>
    </rPh>
    <rPh sb="29" eb="31">
      <t>ニュウリョク</t>
    </rPh>
    <phoneticPr fontId="2"/>
  </si>
  <si>
    <t>　下記の費用について医療費控除を受ける場合は、それぞれ該当する書類が必要となります。</t>
    <rPh sb="1" eb="3">
      <t>カキ</t>
    </rPh>
    <rPh sb="4" eb="6">
      <t>ヒヨウ</t>
    </rPh>
    <rPh sb="10" eb="13">
      <t>イリョウヒ</t>
    </rPh>
    <rPh sb="13" eb="15">
      <t>コウジョ</t>
    </rPh>
    <rPh sb="16" eb="17">
      <t>ウ</t>
    </rPh>
    <rPh sb="19" eb="21">
      <t>バアイ</t>
    </rPh>
    <rPh sb="27" eb="29">
      <t>ガイトウ</t>
    </rPh>
    <rPh sb="31" eb="33">
      <t>ショルイ</t>
    </rPh>
    <rPh sb="34" eb="36">
      <t>ヒツヨウ</t>
    </rPh>
    <phoneticPr fontId="2"/>
  </si>
  <si>
    <t>　　に記載することで、添付又は提示を省略しても差し支えありません。この場合、添付等を省略した証明書などは、確定申告期限等から</t>
    <phoneticPr fontId="2"/>
  </si>
  <si>
    <t>　　これらの書類に記載された①証明年月日、②証明書の名称及び③証明者の名称（医療機関名等）を明細書の適宜の欄又は欄外余白など</t>
    <phoneticPr fontId="2"/>
  </si>
  <si>
    <t>　　５年間ご自宅等で保存する必要があります。</t>
    <phoneticPr fontId="2"/>
  </si>
  <si>
    <t>　　　◎ 寝たきりの人のおむつ代　　➡　　医師が発行した「おむつ使用証明書」</t>
    <rPh sb="5" eb="6">
      <t>ネ</t>
    </rPh>
    <rPh sb="10" eb="11">
      <t>ヒト</t>
    </rPh>
    <rPh sb="15" eb="16">
      <t>ダイ</t>
    </rPh>
    <rPh sb="21" eb="23">
      <t>イシ</t>
    </rPh>
    <rPh sb="24" eb="26">
      <t>ハッコウ</t>
    </rPh>
    <rPh sb="32" eb="34">
      <t>シヨウ</t>
    </rPh>
    <rPh sb="34" eb="37">
      <t>ショウメイショ</t>
    </rPh>
    <phoneticPr fontId="2"/>
  </si>
  <si>
    <t>　　　　     おむつ代について医療費控除を受けることが２年目以降で介護保険法の要介護認定を受けている一定</t>
    <phoneticPr fontId="2"/>
  </si>
  <si>
    <t xml:space="preserve">  　              の人は、市町村長等が交付するおむつ使用の確認書等を「おむつ使用証明書」に代えることができます。</t>
    <phoneticPr fontId="2"/>
  </si>
  <si>
    <t>　　　◎ 温泉利用型健康増進施設の利用料金　　➡　　温泉療養証明書</t>
    <rPh sb="26" eb="28">
      <t>オンセン</t>
    </rPh>
    <rPh sb="28" eb="30">
      <t>リョウヨウ</t>
    </rPh>
    <rPh sb="30" eb="33">
      <t>ショウメイショ</t>
    </rPh>
    <phoneticPr fontId="2"/>
  </si>
  <si>
    <t>　　　◎ 指定運動療法施設の利用料金　　　　　➡　　運動療法実施証明書</t>
    <rPh sb="26" eb="28">
      <t>ウンドウ</t>
    </rPh>
    <rPh sb="28" eb="30">
      <t>リョウホウ</t>
    </rPh>
    <rPh sb="30" eb="32">
      <t>ジッシ</t>
    </rPh>
    <rPh sb="32" eb="35">
      <t>ショウメイショ</t>
    </rPh>
    <phoneticPr fontId="2"/>
  </si>
  <si>
    <t>　　　◎ ストマ用装具の購入費用　　　　　　　➡　　ストマ用装具使用証明書</t>
    <rPh sb="29" eb="30">
      <t>ヨウ</t>
    </rPh>
    <rPh sb="30" eb="32">
      <t>ソウグ</t>
    </rPh>
    <rPh sb="32" eb="34">
      <t>シヨウ</t>
    </rPh>
    <rPh sb="34" eb="37">
      <t>ショウメイショ</t>
    </rPh>
    <phoneticPr fontId="2"/>
  </si>
  <si>
    <t>　　　◎ Ｂ型肝炎患者の介護に当たる同居の親族が受ける同ワクチンの接種費用　　➡　　医師の診断書</t>
    <rPh sb="42" eb="44">
      <t>イシ</t>
    </rPh>
    <rPh sb="45" eb="48">
      <t>シンダンショ</t>
    </rPh>
    <phoneticPr fontId="2"/>
  </si>
  <si>
    <t>　　　◎ 白内障等の治療に必要な眼鏡の購入費用　　➡　　処方箋</t>
    <rPh sb="28" eb="31">
      <t>ショホウセン</t>
    </rPh>
    <phoneticPr fontId="2"/>
  </si>
  <si>
    <t>　　　◎ 市町村又は認定民間事業者による在宅療養の介護費用　　➡　　在宅介護費用証明書</t>
    <rPh sb="34" eb="36">
      <t>ザイタク</t>
    </rPh>
    <rPh sb="36" eb="38">
      <t>カイゴ</t>
    </rPh>
    <rPh sb="38" eb="40">
      <t>ヒヨウ</t>
    </rPh>
    <rPh sb="40" eb="43">
      <t>ショウメイショ</t>
    </rPh>
    <phoneticPr fontId="2"/>
  </si>
  <si>
    <r>
      <t>　</t>
    </r>
    <r>
      <rPr>
        <sz val="10"/>
        <rFont val="游ゴシック"/>
        <family val="3"/>
        <charset val="128"/>
        <scheme val="minor"/>
      </rPr>
      <t>（確定申告書に添付済みの場合は、コピーを添付し「確定申告書に添付済み」等と記入してください。）</t>
    </r>
    <rPh sb="2" eb="4">
      <t>カクテイ</t>
    </rPh>
    <rPh sb="4" eb="6">
      <t>シンコク</t>
    </rPh>
    <rPh sb="6" eb="7">
      <t>ショ</t>
    </rPh>
    <rPh sb="8" eb="10">
      <t>テンプ</t>
    </rPh>
    <rPh sb="10" eb="11">
      <t>ズ</t>
    </rPh>
    <rPh sb="13" eb="15">
      <t>バアイ</t>
    </rPh>
    <rPh sb="21" eb="23">
      <t>テンプ</t>
    </rPh>
    <rPh sb="25" eb="27">
      <t>カクテイ</t>
    </rPh>
    <rPh sb="27" eb="29">
      <t>シンコク</t>
    </rPh>
    <rPh sb="29" eb="30">
      <t>ショ</t>
    </rPh>
    <rPh sb="31" eb="33">
      <t>テンプ</t>
    </rPh>
    <rPh sb="33" eb="34">
      <t>ズ</t>
    </rPh>
    <rPh sb="36" eb="37">
      <t>トウ</t>
    </rPh>
    <rPh sb="38" eb="40">
      <t>キニュウ</t>
    </rPh>
    <phoneticPr fontId="2"/>
  </si>
  <si>
    <t>セルフメディケーション税制の明細書【内訳書】</t>
    <rPh sb="11" eb="13">
      <t>ゼイセイ</t>
    </rPh>
    <rPh sb="14" eb="17">
      <t>メイサイショ</t>
    </rPh>
    <rPh sb="18" eb="21">
      <t>ウチワケショ</t>
    </rPh>
    <phoneticPr fontId="2"/>
  </si>
  <si>
    <t>年分</t>
    <phoneticPr fontId="2"/>
  </si>
  <si>
    <t>　　※この控除を受ける方は、通常の医療費控除は受けられません。</t>
    <rPh sb="5" eb="7">
      <t>コウジョ</t>
    </rPh>
    <rPh sb="8" eb="9">
      <t>ウ</t>
    </rPh>
    <rPh sb="11" eb="12">
      <t>カタ</t>
    </rPh>
    <rPh sb="14" eb="16">
      <t>ツウジョウ</t>
    </rPh>
    <rPh sb="17" eb="20">
      <t>イリョウヒ</t>
    </rPh>
    <rPh sb="20" eb="22">
      <t>コウジョ</t>
    </rPh>
    <rPh sb="23" eb="24">
      <t>ウ</t>
    </rPh>
    <phoneticPr fontId="2"/>
  </si>
  <si>
    <t>１ 申告する方の健康の保持増進及び疾病の予防への取組</t>
    <rPh sb="2" eb="4">
      <t>シンコク</t>
    </rPh>
    <rPh sb="6" eb="7">
      <t>カタ</t>
    </rPh>
    <rPh sb="8" eb="10">
      <t>ケンコウ</t>
    </rPh>
    <rPh sb="11" eb="13">
      <t>ホジ</t>
    </rPh>
    <rPh sb="13" eb="15">
      <t>ゾウシン</t>
    </rPh>
    <rPh sb="15" eb="16">
      <t>オヨ</t>
    </rPh>
    <rPh sb="17" eb="19">
      <t>シッペイ</t>
    </rPh>
    <rPh sb="20" eb="22">
      <t>ヨボウ</t>
    </rPh>
    <rPh sb="24" eb="26">
      <t>トリクミ</t>
    </rPh>
    <phoneticPr fontId="2"/>
  </si>
  <si>
    <t>健康診査</t>
    <rPh sb="0" eb="2">
      <t>ケンコウ</t>
    </rPh>
    <rPh sb="2" eb="4">
      <t>シンサ</t>
    </rPh>
    <phoneticPr fontId="2"/>
  </si>
  <si>
    <t>特定健康診査</t>
    <rPh sb="0" eb="2">
      <t>トクテイ</t>
    </rPh>
    <rPh sb="2" eb="4">
      <t>ケンコウ</t>
    </rPh>
    <rPh sb="4" eb="6">
      <t>シンサ</t>
    </rPh>
    <phoneticPr fontId="2"/>
  </si>
  <si>
    <t>予防接種</t>
    <rPh sb="0" eb="2">
      <t>ヨボウ</t>
    </rPh>
    <rPh sb="2" eb="4">
      <t>セッシュ</t>
    </rPh>
    <phoneticPr fontId="2"/>
  </si>
  <si>
    <t>がん検診</t>
    <rPh sb="2" eb="4">
      <t>ケンシン</t>
    </rPh>
    <phoneticPr fontId="2"/>
  </si>
  <si>
    <t>定期健康診断</t>
    <rPh sb="0" eb="2">
      <t>テイキ</t>
    </rPh>
    <rPh sb="2" eb="4">
      <t>ケンコウ</t>
    </rPh>
    <rPh sb="4" eb="6">
      <t>シンダン</t>
    </rPh>
    <phoneticPr fontId="2"/>
  </si>
  <si>
    <t>(</t>
    <phoneticPr fontId="2"/>
  </si>
  <si>
    <t>)</t>
    <phoneticPr fontId="2"/>
  </si>
  <si>
    <t>※取組に要した費用（人間ドックなど）は、控除対象となりません。</t>
    <phoneticPr fontId="2"/>
  </si>
  <si>
    <r>
      <t>２ 特定一般用医薬品等購入費の明細　</t>
    </r>
    <r>
      <rPr>
        <sz val="12"/>
        <color theme="1"/>
        <rFont val="HG丸ｺﾞｼｯｸM-PRO"/>
        <family val="3"/>
        <charset val="128"/>
      </rPr>
      <t>「薬局などの支払先の名称」ごとにまとめて記入することができます。</t>
    </r>
    <phoneticPr fontId="2"/>
  </si>
  <si>
    <t>(1) 薬局などの支払先の名称</t>
    <phoneticPr fontId="2"/>
  </si>
  <si>
    <t>(3) 支払った金額</t>
    <phoneticPr fontId="2"/>
  </si>
  <si>
    <t xml:space="preserve">  (4) (3)のうち生命保険
        や社会保険などで
        補てんされる金額</t>
    <phoneticPr fontId="2"/>
  </si>
  <si>
    <t>合　　　　　　　　　　　　　計</t>
    <rPh sb="0" eb="1">
      <t>ゴウ</t>
    </rPh>
    <rPh sb="14" eb="15">
      <t>ケイ</t>
    </rPh>
    <phoneticPr fontId="2"/>
  </si>
  <si>
    <t>医療費控除額
（ C － F ）</t>
    <rPh sb="0" eb="3">
      <t>イリョウヒ</t>
    </rPh>
    <rPh sb="3" eb="5">
      <t>コウジョ</t>
    </rPh>
    <rPh sb="5" eb="6">
      <t>ガク</t>
    </rPh>
    <phoneticPr fontId="2"/>
  </si>
  <si>
    <t>医療費控除額
（ C － 12,000円 ）</t>
    <rPh sb="0" eb="3">
      <t>イリョウヒ</t>
    </rPh>
    <rPh sb="3" eb="5">
      <t>コウジョ</t>
    </rPh>
    <rPh sb="5" eb="6">
      <t>ガク</t>
    </rPh>
    <rPh sb="19" eb="20">
      <t>エン</t>
    </rPh>
    <phoneticPr fontId="2"/>
  </si>
  <si>
    <t>(2) 医薬品の名称</t>
    <phoneticPr fontId="2"/>
  </si>
  <si>
    <t>国税薬局</t>
    <phoneticPr fontId="2"/>
  </si>
  <si>
    <t>□□ドラッグストア</t>
    <phoneticPr fontId="2"/>
  </si>
  <si>
    <t>〃</t>
    <phoneticPr fontId="2"/>
  </si>
  <si>
    <t>ゼイムEX、カクテイ胃腸薬MN</t>
    <phoneticPr fontId="2"/>
  </si>
  <si>
    <t>○○○○、○○○、○○○○○、○○○</t>
    <phoneticPr fontId="2"/>
  </si>
  <si>
    <t>○○○、○○○、○○○○、○○○○</t>
    <phoneticPr fontId="2"/>
  </si>
  <si>
    <t>　医薬品の名称が枠内に記入しきれない場合は、上記のように複数の列に記入してください。。</t>
    <rPh sb="1" eb="4">
      <t>イヤクヒン</t>
    </rPh>
    <rPh sb="5" eb="7">
      <t>メイショウ</t>
    </rPh>
    <rPh sb="8" eb="10">
      <t>ワクナイ</t>
    </rPh>
    <rPh sb="11" eb="13">
      <t>キニュウ</t>
    </rPh>
    <rPh sb="18" eb="20">
      <t>バアイ</t>
    </rPh>
    <rPh sb="22" eb="24">
      <t>ジョウキ</t>
    </rPh>
    <rPh sb="28" eb="30">
      <t>フクスウ</t>
    </rPh>
    <rPh sb="31" eb="32">
      <t>レツ</t>
    </rPh>
    <rPh sb="33" eb="35">
      <t>キニュウ</t>
    </rPh>
    <phoneticPr fontId="2"/>
  </si>
  <si>
    <t>　同一の薬局で複数の医薬品を購入した場合は、医薬品名を並べて記入するとともに購入金額の合計を記入してください。</t>
    <phoneticPr fontId="2"/>
  </si>
  <si>
    <t>　セルフメディケーション税制の控除を受ける場合は、この明細書の添付が必要です。</t>
    <rPh sb="12" eb="14">
      <t>ゼイセイ</t>
    </rPh>
    <rPh sb="15" eb="17">
      <t>コウジョ</t>
    </rPh>
    <rPh sb="18" eb="19">
      <t>ウ</t>
    </rPh>
    <rPh sb="21" eb="23">
      <t>バアイ</t>
    </rPh>
    <rPh sb="27" eb="30">
      <t>メイサイショ</t>
    </rPh>
    <rPh sb="31" eb="33">
      <t>テンプ</t>
    </rPh>
    <rPh sb="34" eb="36">
      <t>ヒツヨウ</t>
    </rPh>
    <phoneticPr fontId="2"/>
  </si>
  <si>
    <t>　適用を受ける年分において一定の取組を行ったことを明らかにする書類（下記のような書類）が必要です。</t>
    <rPh sb="34" eb="36">
      <t>カキ</t>
    </rPh>
    <rPh sb="40" eb="42">
      <t>ショルイ</t>
    </rPh>
    <rPh sb="44" eb="46">
      <t>ヒツヨウ</t>
    </rPh>
    <phoneticPr fontId="2"/>
  </si>
  <si>
    <t>　　　◎ インフルエンザの予防接種又は定期予防接種（高齢者の肺炎球菌感染症等）の領収書又は予防接種済証</t>
    <rPh sb="13" eb="15">
      <t>ヨボウ</t>
    </rPh>
    <rPh sb="15" eb="17">
      <t>セッシュ</t>
    </rPh>
    <rPh sb="17" eb="18">
      <t>マタ</t>
    </rPh>
    <rPh sb="19" eb="21">
      <t>テイキ</t>
    </rPh>
    <rPh sb="21" eb="23">
      <t>ヨボウ</t>
    </rPh>
    <rPh sb="23" eb="25">
      <t>セッシュ</t>
    </rPh>
    <rPh sb="26" eb="29">
      <t>コウレイシャ</t>
    </rPh>
    <rPh sb="30" eb="32">
      <t>ハイエン</t>
    </rPh>
    <rPh sb="32" eb="34">
      <t>キュウキン</t>
    </rPh>
    <rPh sb="34" eb="38">
      <t>カンセンショウナド</t>
    </rPh>
    <rPh sb="40" eb="43">
      <t>リョウシュウショ</t>
    </rPh>
    <rPh sb="43" eb="44">
      <t>マタ</t>
    </rPh>
    <rPh sb="45" eb="47">
      <t>ヨボウ</t>
    </rPh>
    <rPh sb="47" eb="49">
      <t>セッシュ</t>
    </rPh>
    <rPh sb="49" eb="51">
      <t>スミショウ</t>
    </rPh>
    <phoneticPr fontId="2"/>
  </si>
  <si>
    <t>　　　◎ 市区町村のがん検診の領収書又は結果通知表</t>
    <rPh sb="5" eb="7">
      <t>シク</t>
    </rPh>
    <rPh sb="7" eb="9">
      <t>チョウソン</t>
    </rPh>
    <rPh sb="12" eb="14">
      <t>ケンシン</t>
    </rPh>
    <rPh sb="15" eb="18">
      <t>リョウシュウショ</t>
    </rPh>
    <rPh sb="18" eb="19">
      <t>マタ</t>
    </rPh>
    <rPh sb="20" eb="22">
      <t>ケッカ</t>
    </rPh>
    <rPh sb="22" eb="25">
      <t>ツウチヒョウ</t>
    </rPh>
    <phoneticPr fontId="2"/>
  </si>
  <si>
    <t>　　　◎ 職場で受けた定期健康診断の結果通知表</t>
    <rPh sb="5" eb="7">
      <t>ショクバ</t>
    </rPh>
    <rPh sb="8" eb="9">
      <t>ウ</t>
    </rPh>
    <rPh sb="11" eb="13">
      <t>テイキ</t>
    </rPh>
    <rPh sb="13" eb="15">
      <t>ケンコウ</t>
    </rPh>
    <rPh sb="15" eb="17">
      <t>シンダン</t>
    </rPh>
    <rPh sb="18" eb="20">
      <t>ケッカ</t>
    </rPh>
    <rPh sb="20" eb="23">
      <t>ツウチヒョウ</t>
    </rPh>
    <phoneticPr fontId="2"/>
  </si>
  <si>
    <r>
      <t xml:space="preserve">　　　　 </t>
    </r>
    <r>
      <rPr>
        <sz val="10"/>
        <rFont val="游ゴシック"/>
        <family val="3"/>
        <charset val="128"/>
        <scheme val="minor"/>
      </rPr>
      <t>（「定期健康診断」という名称又は「勤務先（会社等）名称」が記載されている必要があります。）</t>
    </r>
    <phoneticPr fontId="2"/>
  </si>
  <si>
    <t>　　　◎ 特定健康診査の領収書又は結果通知表</t>
    <rPh sb="5" eb="7">
      <t>トクテイ</t>
    </rPh>
    <rPh sb="7" eb="9">
      <t>ケンコウ</t>
    </rPh>
    <rPh sb="9" eb="11">
      <t>シンサ</t>
    </rPh>
    <rPh sb="12" eb="15">
      <t>リョウシュウショ</t>
    </rPh>
    <rPh sb="15" eb="16">
      <t>マタ</t>
    </rPh>
    <rPh sb="17" eb="19">
      <t>ケッカ</t>
    </rPh>
    <rPh sb="19" eb="22">
      <t>ツウチヒョウ</t>
    </rPh>
    <phoneticPr fontId="2"/>
  </si>
  <si>
    <r>
      <t xml:space="preserve">　　　　 </t>
    </r>
    <r>
      <rPr>
        <sz val="10"/>
        <rFont val="游ゴシック"/>
        <family val="3"/>
        <charset val="128"/>
        <scheme val="minor"/>
      </rPr>
      <t>（「特定健康診査」という名称又は「保険者名（ご加入の健保組合等の名称）」が記載されている必要があります。）</t>
    </r>
    <phoneticPr fontId="2"/>
  </si>
  <si>
    <t>　　　◎ 人間ドックやがん検診をはじめとする各種健診（検診）の領収書又は結果通知表</t>
    <rPh sb="5" eb="7">
      <t>ニンゲン</t>
    </rPh>
    <rPh sb="13" eb="15">
      <t>ケンシン</t>
    </rPh>
    <rPh sb="22" eb="24">
      <t>カクシュ</t>
    </rPh>
    <rPh sb="24" eb="26">
      <t>ケンシン</t>
    </rPh>
    <rPh sb="27" eb="29">
      <t>ケンシン</t>
    </rPh>
    <rPh sb="31" eb="34">
      <t>リョウシュウショ</t>
    </rPh>
    <rPh sb="34" eb="35">
      <t>マタ</t>
    </rPh>
    <rPh sb="36" eb="38">
      <t>ケッカ</t>
    </rPh>
    <rPh sb="38" eb="41">
      <t>ツウチヒョウ</t>
    </rPh>
    <phoneticPr fontId="2"/>
  </si>
  <si>
    <r>
      <t xml:space="preserve">　　　　 </t>
    </r>
    <r>
      <rPr>
        <sz val="10"/>
        <rFont val="游ゴシック"/>
        <family val="3"/>
        <charset val="128"/>
        <scheme val="minor"/>
      </rPr>
      <t>（「勤務先（会社等）名称」又は「保険者名（ご加入の健保組合等の名称）」が記載されている必要があります。</t>
    </r>
    <phoneticPr fontId="2"/>
  </si>
  <si>
    <t>　　取組を行ったことを明らかにする書類のうち、結果通知表は健診結果部分を黒塗り又は切取りなどをした写しで差し支えありません。</t>
    <phoneticPr fontId="2"/>
  </si>
  <si>
    <t>　　上記の書類に必要な事項が記載されていない場合は、勤務先や保険者などに一定の取組を行ったことの証明を依頼し、証明書の交付を受ける</t>
    <phoneticPr fontId="2"/>
  </si>
  <si>
    <t>　　必要があります。詳しくは厚生労働省のホームページをご確認ください。</t>
    <phoneticPr fontId="2"/>
  </si>
  <si>
    <t>明　　細　　の　　種　　別</t>
    <rPh sb="0" eb="1">
      <t>アキラ</t>
    </rPh>
    <rPh sb="3" eb="4">
      <t>ホソ</t>
    </rPh>
    <rPh sb="9" eb="10">
      <t>シュ</t>
    </rPh>
    <rPh sb="12" eb="13">
      <t>ベツ</t>
    </rPh>
    <phoneticPr fontId="2"/>
  </si>
  <si>
    <t>支払った医療費等</t>
    <rPh sb="0" eb="2">
      <t>シハラ</t>
    </rPh>
    <rPh sb="4" eb="7">
      <t>イリョウヒ</t>
    </rPh>
    <rPh sb="7" eb="8">
      <t>トウ</t>
    </rPh>
    <phoneticPr fontId="2"/>
  </si>
  <si>
    <t>保険金などで補填される金額</t>
    <phoneticPr fontId="2"/>
  </si>
  <si>
    <t>医療費控除の額</t>
    <rPh sb="0" eb="3">
      <t>イリョウヒ</t>
    </rPh>
    <rPh sb="3" eb="5">
      <t>コウジョ</t>
    </rPh>
    <rPh sb="6" eb="7">
      <t>ガク</t>
    </rPh>
    <phoneticPr fontId="2"/>
  </si>
  <si>
    <t>所得金額
調整控除後</t>
    <rPh sb="0" eb="2">
      <t>ショトク</t>
    </rPh>
    <rPh sb="2" eb="4">
      <t>キンガク</t>
    </rPh>
    <rPh sb="5" eb="7">
      <t>チョウセイ</t>
    </rPh>
    <rPh sb="7" eb="9">
      <t>コウジョ</t>
    </rPh>
    <rPh sb="9" eb="10">
      <t>ゴ</t>
    </rPh>
    <phoneticPr fontId="2"/>
  </si>
  <si>
    <t>社会保険料控除
小規模企業共済等
掛金控除</t>
    <phoneticPr fontId="2"/>
  </si>
  <si>
    <t>ガイドに戻る</t>
    <rPh sb="4" eb="5">
      <t>モド</t>
    </rPh>
    <phoneticPr fontId="2"/>
  </si>
  <si>
    <t>生命保険料控除</t>
    <phoneticPr fontId="2"/>
  </si>
  <si>
    <t>生命保険料控除</t>
    <phoneticPr fontId="2"/>
  </si>
  <si>
    <t>地震保険料控除</t>
    <phoneticPr fontId="2"/>
  </si>
  <si>
    <t>寡婦控除
ひとり親控除</t>
    <rPh sb="0" eb="2">
      <t>カフ</t>
    </rPh>
    <rPh sb="2" eb="4">
      <t>コウジョ</t>
    </rPh>
    <rPh sb="8" eb="9">
      <t>オヤ</t>
    </rPh>
    <rPh sb="9" eb="11">
      <t>コウジョ</t>
    </rPh>
    <phoneticPr fontId="2"/>
  </si>
  <si>
    <t>勤労学生控除</t>
    <phoneticPr fontId="2"/>
  </si>
  <si>
    <t>勤労学生控除</t>
    <phoneticPr fontId="2"/>
  </si>
  <si>
    <t>障害者控除</t>
    <phoneticPr fontId="2"/>
  </si>
  <si>
    <t>障害者控除</t>
    <phoneticPr fontId="2"/>
  </si>
  <si>
    <t>配偶者控除
配偶者特別控除</t>
    <phoneticPr fontId="2"/>
  </si>
  <si>
    <t>配偶者控除
配偶者特別控除</t>
    <phoneticPr fontId="2"/>
  </si>
  <si>
    <t>扶養控除</t>
    <phoneticPr fontId="2"/>
  </si>
  <si>
    <t>扶養控除
16歳未満の
扶養親族</t>
    <phoneticPr fontId="2"/>
  </si>
  <si>
    <t>雑損控除</t>
    <phoneticPr fontId="2"/>
  </si>
  <si>
    <t>雑損控除</t>
    <phoneticPr fontId="2"/>
  </si>
  <si>
    <t>医療費控除</t>
    <phoneticPr fontId="2"/>
  </si>
  <si>
    <t>所得控除の入力に戻る</t>
    <rPh sb="0" eb="2">
      <t>ショトク</t>
    </rPh>
    <rPh sb="2" eb="4">
      <t>コウジョ</t>
    </rPh>
    <rPh sb="5" eb="7">
      <t>ニュウリョク</t>
    </rPh>
    <phoneticPr fontId="2"/>
  </si>
  <si>
    <t>(1)　取　組　内　容</t>
    <rPh sb="4" eb="5">
      <t>ト</t>
    </rPh>
    <rPh sb="6" eb="7">
      <t>ク</t>
    </rPh>
    <rPh sb="8" eb="9">
      <t>ウチ</t>
    </rPh>
    <rPh sb="10" eb="11">
      <t>カタチ</t>
    </rPh>
    <phoneticPr fontId="2"/>
  </si>
  <si>
    <r>
      <t xml:space="preserve">(2)　発　行　者　名
</t>
    </r>
    <r>
      <rPr>
        <sz val="10"/>
        <color theme="1"/>
        <rFont val="HG丸ｺﾞｼｯｸM-PRO"/>
        <family val="3"/>
        <charset val="128"/>
      </rPr>
      <t>(保険者、勤務先、市区町村、
医療機関名など）</t>
    </r>
    <rPh sb="4" eb="5">
      <t>ハッ</t>
    </rPh>
    <rPh sb="6" eb="7">
      <t>イキ</t>
    </rPh>
    <rPh sb="8" eb="9">
      <t>モノ</t>
    </rPh>
    <rPh sb="10" eb="11">
      <t>メイ</t>
    </rPh>
    <rPh sb="13" eb="16">
      <t>ホケンシャ</t>
    </rPh>
    <rPh sb="17" eb="20">
      <t>キンムサキ</t>
    </rPh>
    <rPh sb="21" eb="23">
      <t>シク</t>
    </rPh>
    <rPh sb="23" eb="25">
      <t>チョウソン</t>
    </rPh>
    <rPh sb="27" eb="29">
      <t>イリョウ</t>
    </rPh>
    <rPh sb="29" eb="31">
      <t>キカン</t>
    </rPh>
    <rPh sb="31" eb="32">
      <t>メイ</t>
    </rPh>
    <phoneticPr fontId="2"/>
  </si>
  <si>
    <t>　４　その他の事項</t>
    <rPh sb="5" eb="6">
      <t>タ</t>
    </rPh>
    <rPh sb="7" eb="9">
      <t>ジコウ</t>
    </rPh>
    <phoneticPr fontId="2"/>
  </si>
  <si>
    <t>　配当割額又は株式譲渡所得割額の控除について</t>
    <phoneticPr fontId="2"/>
  </si>
  <si>
    <t>　◎ 寄附金について（ふるさと納税など対象となる寄附をした場合）</t>
    <phoneticPr fontId="2"/>
  </si>
  <si>
    <t>寄附金を支払った先</t>
    <rPh sb="0" eb="3">
      <t>キフキン</t>
    </rPh>
    <rPh sb="4" eb="6">
      <t>シハラ</t>
    </rPh>
    <rPh sb="8" eb="9">
      <t>サキ</t>
    </rPh>
    <phoneticPr fontId="2"/>
  </si>
  <si>
    <t>寄附した金額（円）</t>
    <rPh sb="0" eb="2">
      <t>キフ</t>
    </rPh>
    <rPh sb="4" eb="6">
      <t>キンガク</t>
    </rPh>
    <rPh sb="7" eb="8">
      <t>エン</t>
    </rPh>
    <phoneticPr fontId="2"/>
  </si>
  <si>
    <t>　　株式等譲渡所得割額控除額</t>
    <phoneticPr fontId="2"/>
  </si>
  <si>
    <t>　　配当割額控除額</t>
    <phoneticPr fontId="2"/>
  </si>
  <si>
    <t>条例指定分</t>
    <phoneticPr fontId="2"/>
  </si>
  <si>
    <t>福岡県の条例で指定された寄附金</t>
    <rPh sb="0" eb="3">
      <t>フクオカケン</t>
    </rPh>
    <rPh sb="4" eb="6">
      <t>ジョウレイ</t>
    </rPh>
    <rPh sb="7" eb="9">
      <t>シテイ</t>
    </rPh>
    <rPh sb="12" eb="15">
      <t>キフキン</t>
    </rPh>
    <phoneticPr fontId="2"/>
  </si>
  <si>
    <t>嘉麻市の条例で指定された寄附金</t>
    <rPh sb="0" eb="3">
      <t>カマシ</t>
    </rPh>
    <rPh sb="4" eb="6">
      <t>ジョウレイ</t>
    </rPh>
    <rPh sb="7" eb="9">
      <t>シテイ</t>
    </rPh>
    <rPh sb="12" eb="15">
      <t>キフキン</t>
    </rPh>
    <phoneticPr fontId="2"/>
  </si>
  <si>
    <t>都道府県、市区町村分
（特例控除対象）</t>
    <rPh sb="0" eb="4">
      <t>トドウフケン</t>
    </rPh>
    <rPh sb="5" eb="7">
      <t>シク</t>
    </rPh>
    <rPh sb="7" eb="9">
      <t>チョウソン</t>
    </rPh>
    <rPh sb="9" eb="10">
      <t>ブン</t>
    </rPh>
    <phoneticPr fontId="2"/>
  </si>
  <si>
    <t>　住所地の共同募金会、日赤支部分、
　都道府県、市区町村分（特例控除
　対象以外）</t>
    <phoneticPr fontId="2"/>
  </si>
  <si>
    <t>都道府県、市区町村への寄附金（ふるさと納税）などが対象となります。</t>
    <rPh sb="0" eb="4">
      <t>トドウフケン</t>
    </rPh>
    <rPh sb="5" eb="7">
      <t>シク</t>
    </rPh>
    <rPh sb="7" eb="9">
      <t>チョウソン</t>
    </rPh>
    <rPh sb="11" eb="14">
      <t>キフキン</t>
    </rPh>
    <rPh sb="19" eb="21">
      <t>ノウゼイ</t>
    </rPh>
    <rPh sb="25" eb="27">
      <t>タイショウ</t>
    </rPh>
    <phoneticPr fontId="2"/>
  </si>
  <si>
    <t>⇐</t>
    <phoneticPr fontId="2"/>
  </si>
  <si>
    <t>福岡県の共同募金、日本赤十字社の福岡県支部、ふるさと納税の対象とならない都道府県、市区町村への寄附金が対象となります。</t>
    <rPh sb="0" eb="3">
      <t>フクオカケン</t>
    </rPh>
    <rPh sb="4" eb="6">
      <t>キョウドウ</t>
    </rPh>
    <rPh sb="6" eb="8">
      <t>ボキン</t>
    </rPh>
    <rPh sb="9" eb="11">
      <t>ニホン</t>
    </rPh>
    <rPh sb="11" eb="14">
      <t>セキジュウジ</t>
    </rPh>
    <rPh sb="14" eb="15">
      <t>シャ</t>
    </rPh>
    <rPh sb="16" eb="19">
      <t>フクオカケン</t>
    </rPh>
    <rPh sb="19" eb="21">
      <t>シブ</t>
    </rPh>
    <rPh sb="26" eb="28">
      <t>ノウゼイ</t>
    </rPh>
    <rPh sb="29" eb="31">
      <t>タイショウ</t>
    </rPh>
    <rPh sb="36" eb="40">
      <t>トドウフケン</t>
    </rPh>
    <rPh sb="41" eb="43">
      <t>シク</t>
    </rPh>
    <rPh sb="43" eb="45">
      <t>チョウソン</t>
    </rPh>
    <rPh sb="47" eb="50">
      <t>キフキン</t>
    </rPh>
    <rPh sb="51" eb="53">
      <t>タイショウ</t>
    </rPh>
    <phoneticPr fontId="2"/>
  </si>
  <si>
    <t>⇐</t>
    <phoneticPr fontId="2"/>
  </si>
  <si>
    <t>⇐</t>
    <phoneticPr fontId="2"/>
  </si>
  <si>
    <t>福岡県の条例で指定された団体は、福岡県のホームページを参照してください。</t>
    <rPh sb="0" eb="3">
      <t>フクオカケン</t>
    </rPh>
    <rPh sb="4" eb="6">
      <t>ジョウレイ</t>
    </rPh>
    <rPh sb="7" eb="9">
      <t>シテイ</t>
    </rPh>
    <rPh sb="12" eb="14">
      <t>ダンタイ</t>
    </rPh>
    <rPh sb="16" eb="19">
      <t>フクオカケン</t>
    </rPh>
    <rPh sb="27" eb="29">
      <t>サンショウ</t>
    </rPh>
    <phoneticPr fontId="2"/>
  </si>
  <si>
    <t>嘉麻市では福岡県と同じ団体を指定しています。（上段の金額と同額になります。）</t>
    <rPh sb="0" eb="3">
      <t>カマシ</t>
    </rPh>
    <rPh sb="5" eb="8">
      <t>フクオカケン</t>
    </rPh>
    <rPh sb="9" eb="10">
      <t>オナ</t>
    </rPh>
    <rPh sb="11" eb="13">
      <t>ダンタイ</t>
    </rPh>
    <rPh sb="14" eb="16">
      <t>シテイ</t>
    </rPh>
    <rPh sb="23" eb="25">
      <t>ジョウダン</t>
    </rPh>
    <rPh sb="26" eb="28">
      <t>キンガク</t>
    </rPh>
    <rPh sb="29" eb="31">
      <t>ドウガク</t>
    </rPh>
    <phoneticPr fontId="2"/>
  </si>
  <si>
    <t>　◎ 所得金額調整控除について</t>
    <phoneticPr fontId="2"/>
  </si>
  <si>
    <t>　市町村民税・道府県民税の納税方法の選択について</t>
    <rPh sb="18" eb="20">
      <t>センタク</t>
    </rPh>
    <phoneticPr fontId="2"/>
  </si>
  <si>
    <t>別居の場合
の住所</t>
    <phoneticPr fontId="2"/>
  </si>
  <si>
    <t>　所得金額調整控除について（給与等収入が850万円以上の人）</t>
    <rPh sb="14" eb="16">
      <t>キュウヨ</t>
    </rPh>
    <rPh sb="16" eb="17">
      <t>トウ</t>
    </rPh>
    <rPh sb="17" eb="19">
      <t>シュウニュウ</t>
    </rPh>
    <phoneticPr fontId="2"/>
  </si>
  <si>
    <t>特別障害者に該当する場合の等級</t>
    <rPh sb="0" eb="2">
      <t>トクベツ</t>
    </rPh>
    <rPh sb="2" eb="5">
      <t>ショウガイシャ</t>
    </rPh>
    <rPh sb="6" eb="8">
      <t>ガイトウ</t>
    </rPh>
    <rPh sb="10" eb="12">
      <t>バアイ</t>
    </rPh>
    <rPh sb="13" eb="15">
      <t>トウキュウ</t>
    </rPh>
    <phoneticPr fontId="2"/>
  </si>
  <si>
    <t>条件</t>
    <rPh sb="0" eb="2">
      <t>ジョウケン</t>
    </rPh>
    <phoneticPr fontId="2"/>
  </si>
  <si>
    <t>所得金額調整控除額の計算方法</t>
    <rPh sb="10" eb="12">
      <t>ケイサン</t>
    </rPh>
    <rPh sb="12" eb="14">
      <t>ホウホウ</t>
    </rPh>
    <phoneticPr fontId="2"/>
  </si>
  <si>
    <t>　本人が特別障害者に該当する者</t>
    <phoneticPr fontId="2"/>
  </si>
  <si>
    <t>　年齢23歳未満の扶養親族を有する者</t>
    <phoneticPr fontId="2"/>
  </si>
  <si>
    <t>　特別障害者である同一生計配偶者又は扶養親族を有する者</t>
    <phoneticPr fontId="2"/>
  </si>
  <si>
    <t>(注)</t>
    <phoneticPr fontId="2"/>
  </si>
  <si>
    <t>　　</t>
    <phoneticPr fontId="2"/>
  </si>
  <si>
    <t>　 { 給与等の収入金額 (1,000万円超の場合は1,000万円) － 850万円 }×10％＝控除額</t>
    <phoneticPr fontId="2"/>
  </si>
  <si>
    <t>　　※控除額に1円未満の端数があるときは、その端数を切り上げます。</t>
    <rPh sb="3" eb="5">
      <t>コウジョ</t>
    </rPh>
    <rPh sb="5" eb="6">
      <t>ガク</t>
    </rPh>
    <phoneticPr fontId="2"/>
  </si>
  <si>
    <t>申告する年の給与等の収入金額が850万円を超える人で、下記の条件のいずれかに該当する場合の控除です。</t>
    <rPh sb="0" eb="2">
      <t>シンコク</t>
    </rPh>
    <phoneticPr fontId="2"/>
  </si>
  <si>
    <t>　　所得金額調整控除について</t>
    <rPh sb="2" eb="10">
      <t>ショトクキンガクチョウセイコウジョ</t>
    </rPh>
    <phoneticPr fontId="2"/>
  </si>
  <si>
    <t>この控除は扶養控除と異なり、同一生計内のいずれか一方のみに適用するという制限がありません。
例えば、夫婦ともに給与等の収入金額が850万円を超えており、夫婦の間に１人の年齢23歳未満の扶養親族である子がいるような場合は、その夫婦双方がこの控除の適用を受けることができます。　</t>
    <phoneticPr fontId="2"/>
  </si>
  <si>
    <t>納税方法の選択</t>
    <rPh sb="0" eb="2">
      <t>ノウゼイ</t>
    </rPh>
    <rPh sb="2" eb="4">
      <t>ホウホウ</t>
    </rPh>
    <rPh sb="5" eb="7">
      <t>センタク</t>
    </rPh>
    <phoneticPr fontId="2"/>
  </si>
  <si>
    <t>配当割額等</t>
    <rPh sb="0" eb="2">
      <t>ハイトウ</t>
    </rPh>
    <rPh sb="2" eb="3">
      <t>ワリ</t>
    </rPh>
    <rPh sb="3" eb="4">
      <t>ガク</t>
    </rPh>
    <rPh sb="4" eb="5">
      <t>トウ</t>
    </rPh>
    <phoneticPr fontId="2"/>
  </si>
  <si>
    <t>寄附金について</t>
    <rPh sb="0" eb="3">
      <t>キフキン</t>
    </rPh>
    <phoneticPr fontId="2"/>
  </si>
  <si>
    <t>所得金額調整控除</t>
    <rPh sb="0" eb="2">
      <t>ショトク</t>
    </rPh>
    <rPh sb="2" eb="4">
      <t>キンガク</t>
    </rPh>
    <rPh sb="4" eb="6">
      <t>チョウセイ</t>
    </rPh>
    <rPh sb="6" eb="8">
      <t>コウジョ</t>
    </rPh>
    <phoneticPr fontId="2"/>
  </si>
  <si>
    <t>　事業専従者について</t>
    <rPh sb="1" eb="6">
      <t>ジギョウセンジュウシャ</t>
    </rPh>
    <phoneticPr fontId="2"/>
  </si>
  <si>
    <t>　別居の扶養親族等について</t>
    <phoneticPr fontId="2"/>
  </si>
  <si>
    <t>別居の扶養親族等</t>
    <rPh sb="0" eb="2">
      <t>ベッキョ</t>
    </rPh>
    <rPh sb="3" eb="5">
      <t>フヨウ</t>
    </rPh>
    <rPh sb="5" eb="7">
      <t>シンゾク</t>
    </rPh>
    <rPh sb="7" eb="8">
      <t>ナド</t>
    </rPh>
    <phoneticPr fontId="2"/>
  </si>
  <si>
    <t>事業専従者</t>
    <rPh sb="0" eb="2">
      <t>ジギョウ</t>
    </rPh>
    <rPh sb="2" eb="5">
      <t>センジュウシャ</t>
    </rPh>
    <phoneticPr fontId="2"/>
  </si>
  <si>
    <t>専従者について</t>
    <phoneticPr fontId="2"/>
  </si>
  <si>
    <t>も記入してください。</t>
    <phoneticPr fontId="2"/>
  </si>
  <si>
    <t>従事
月数</t>
    <rPh sb="0" eb="2">
      <t>ジュウジ</t>
    </rPh>
    <rPh sb="3" eb="5">
      <t>ツキスウ</t>
    </rPh>
    <phoneticPr fontId="2"/>
  </si>
  <si>
    <t>No</t>
    <phoneticPr fontId="2"/>
  </si>
  <si>
    <t>収入等の入力に戻る</t>
    <rPh sb="0" eb="2">
      <t>シュウニュウ</t>
    </rPh>
    <rPh sb="2" eb="3">
      <t>トウ</t>
    </rPh>
    <rPh sb="4" eb="6">
      <t>ニュウリョク</t>
    </rPh>
    <rPh sb="7" eb="8">
      <t>モド</t>
    </rPh>
    <phoneticPr fontId="2"/>
  </si>
  <si>
    <t>住　　　　　　所</t>
    <rPh sb="0" eb="1">
      <t>ジュウ</t>
    </rPh>
    <rPh sb="7" eb="8">
      <t>ショ</t>
    </rPh>
    <phoneticPr fontId="2"/>
  </si>
  <si>
    <t>扶養親族等の入力に戻る</t>
    <rPh sb="0" eb="2">
      <t>フヨウ</t>
    </rPh>
    <rPh sb="2" eb="4">
      <t>シンゾク</t>
    </rPh>
    <rPh sb="4" eb="5">
      <t>ナド</t>
    </rPh>
    <rPh sb="6" eb="8">
      <t>ニュウリョク</t>
    </rPh>
    <rPh sb="9" eb="10">
      <t>モド</t>
    </rPh>
    <phoneticPr fontId="2"/>
  </si>
  <si>
    <t>　※別居の扶養親族等がいる場合は、下記の</t>
    <rPh sb="2" eb="4">
      <t>ベッキョ</t>
    </rPh>
    <rPh sb="5" eb="7">
      <t>フヨウ</t>
    </rPh>
    <rPh sb="7" eb="9">
      <t>シンゾク</t>
    </rPh>
    <rPh sb="9" eb="10">
      <t>トウ</t>
    </rPh>
    <rPh sb="13" eb="15">
      <t>バアイ</t>
    </rPh>
    <rPh sb="17" eb="19">
      <t>カキ</t>
    </rPh>
    <phoneticPr fontId="2"/>
  </si>
  <si>
    <t>別居の扶養親族等について</t>
    <rPh sb="0" eb="2">
      <t>ベッキョ</t>
    </rPh>
    <rPh sb="3" eb="5">
      <t>フヨウ</t>
    </rPh>
    <rPh sb="5" eb="7">
      <t>シンゾク</t>
    </rPh>
    <rPh sb="7" eb="8">
      <t>トウ</t>
    </rPh>
    <phoneticPr fontId="2"/>
  </si>
  <si>
    <t>も入力してください。</t>
    <rPh sb="1" eb="3">
      <t>ニュウリョク</t>
    </rPh>
    <phoneticPr fontId="2"/>
  </si>
  <si>
    <t>　◎ 別居の扶養親族等について住所等を入力してください。</t>
    <rPh sb="15" eb="17">
      <t>ジュウショ</t>
    </rPh>
    <rPh sb="17" eb="18">
      <t>トウ</t>
    </rPh>
    <rPh sb="19" eb="21">
      <t>ニュウリョク</t>
    </rPh>
    <phoneticPr fontId="2"/>
  </si>
  <si>
    <t>　◎ 事業専従者について専従者給与（控除）額等を入力してください。</t>
    <rPh sb="12" eb="15">
      <t>センジュウシャ</t>
    </rPh>
    <rPh sb="15" eb="17">
      <t>キュウヨ</t>
    </rPh>
    <rPh sb="18" eb="20">
      <t>コウジョ</t>
    </rPh>
    <rPh sb="21" eb="22">
      <t>ガク</t>
    </rPh>
    <rPh sb="22" eb="23">
      <t>トウ</t>
    </rPh>
    <rPh sb="24" eb="26">
      <t>ニュウリョク</t>
    </rPh>
    <phoneticPr fontId="2"/>
  </si>
  <si>
    <t>　◎ 市町村民税・道府県民税の納税方法についてリストより選択してください。</t>
    <phoneticPr fontId="2"/>
  </si>
  <si>
    <t>　◎ 配当割額又は株式譲渡所得割額の控除がある人は入力してください。</t>
    <rPh sb="23" eb="24">
      <t>ヒト</t>
    </rPh>
    <rPh sb="25" eb="27">
      <t>ニュウリョク</t>
    </rPh>
    <phoneticPr fontId="2"/>
  </si>
  <si>
    <t>　　※配当割額又は株式譲渡所得割額の控除がある人は</t>
    <rPh sb="3" eb="5">
      <t>ハイトウ</t>
    </rPh>
    <rPh sb="5" eb="6">
      <t>ワリ</t>
    </rPh>
    <rPh sb="6" eb="7">
      <t>ガク</t>
    </rPh>
    <rPh sb="7" eb="8">
      <t>マタ</t>
    </rPh>
    <rPh sb="9" eb="11">
      <t>カブシキ</t>
    </rPh>
    <rPh sb="11" eb="13">
      <t>ジョウト</t>
    </rPh>
    <rPh sb="13" eb="15">
      <t>ショトク</t>
    </rPh>
    <rPh sb="15" eb="16">
      <t>ワリ</t>
    </rPh>
    <rPh sb="16" eb="17">
      <t>ガク</t>
    </rPh>
    <rPh sb="18" eb="20">
      <t>コウジョ</t>
    </rPh>
    <rPh sb="23" eb="24">
      <t>ヒト</t>
    </rPh>
    <phoneticPr fontId="2"/>
  </si>
  <si>
    <t>配当割額又は株式譲渡所得割額について</t>
    <phoneticPr fontId="2"/>
  </si>
  <si>
    <t>特定配当等に係る所得金額、特定株式等譲渡所得金額を総所得金額に含め、源泉徴収された配当割額又は株式等譲渡所得割額の控除を受けようとする場合は、下の各欄に配当割額及び株式等譲渡所得割額を記入しください。</t>
    <rPh sb="34" eb="36">
      <t>ゲンセン</t>
    </rPh>
    <rPh sb="36" eb="38">
      <t>チョウシュウ</t>
    </rPh>
    <phoneticPr fontId="2"/>
  </si>
  <si>
    <t>&lt;一番上へ戻る&gt;</t>
    <rPh sb="1" eb="3">
      <t>イチバン</t>
    </rPh>
    <rPh sb="3" eb="4">
      <t>ウエ</t>
    </rPh>
    <rPh sb="5" eb="6">
      <t>モド</t>
    </rPh>
    <phoneticPr fontId="2"/>
  </si>
  <si>
    <t>　　 控除</t>
    <rPh sb="3" eb="5">
      <t>コウジョ</t>
    </rPh>
    <phoneticPr fontId="2"/>
  </si>
  <si>
    <t>⑲</t>
    <phoneticPr fontId="2"/>
  </si>
  <si>
    <t>（学校名）</t>
    <rPh sb="1" eb="4">
      <t>ガッコウメイ</t>
    </rPh>
    <phoneticPr fontId="2"/>
  </si>
  <si>
    <t>⑰</t>
    <phoneticPr fontId="2"/>
  </si>
  <si>
    <t>　未満の方は給与所得以外）の市町村民税・道府県民税の納税方法</t>
    <phoneticPr fontId="2"/>
  </si>
  <si>
    <t>　未満の方は給与所得以外）の市町村民税・道府県民税の納税方法</t>
    <phoneticPr fontId="2"/>
  </si>
  <si>
    <t>勤労学生控除額</t>
    <rPh sb="0" eb="2">
      <t>キンロウ</t>
    </rPh>
    <rPh sb="2" eb="4">
      <t>ガクセイ</t>
    </rPh>
    <rPh sb="4" eb="6">
      <t>コウジョ</t>
    </rPh>
    <rPh sb="6" eb="7">
      <t>ガク</t>
    </rPh>
    <phoneticPr fontId="2"/>
  </si>
  <si>
    <t>（上の欄に対象となる学校名を入力してください。）</t>
    <rPh sb="1" eb="2">
      <t>ウエ</t>
    </rPh>
    <rPh sb="3" eb="4">
      <t>ラン</t>
    </rPh>
    <rPh sb="5" eb="7">
      <t>タイショウ</t>
    </rPh>
    <rPh sb="10" eb="13">
      <t>ガッコウメイ</t>
    </rPh>
    <rPh sb="14" eb="16">
      <t>ニュウリョク</t>
    </rPh>
    <phoneticPr fontId="2"/>
  </si>
  <si>
    <t>円</t>
    <phoneticPr fontId="2"/>
  </si>
  <si>
    <t>収入や控除の入力が終わりましたら、申告書を両面印刷して提出してください。</t>
    <rPh sb="0" eb="2">
      <t>シュウニュウ</t>
    </rPh>
    <rPh sb="3" eb="5">
      <t>コウジョ</t>
    </rPh>
    <rPh sb="6" eb="8">
      <t>ニュウリョク</t>
    </rPh>
    <rPh sb="9" eb="10">
      <t>オ</t>
    </rPh>
    <rPh sb="17" eb="20">
      <t>シンコクショ</t>
    </rPh>
    <rPh sb="21" eb="23">
      <t>リョウメン</t>
    </rPh>
    <rPh sb="23" eb="25">
      <t>インサツ</t>
    </rPh>
    <rPh sb="27" eb="29">
      <t>テイシュツ</t>
    </rPh>
    <phoneticPr fontId="2"/>
  </si>
  <si>
    <t>※所得の種類や収入金額の入力漏れがある場合は、計算できませんのでご注意ください。</t>
    <rPh sb="1" eb="3">
      <t>ショトク</t>
    </rPh>
    <rPh sb="4" eb="6">
      <t>シュルイ</t>
    </rPh>
    <rPh sb="7" eb="9">
      <t>シュウニュウ</t>
    </rPh>
    <rPh sb="9" eb="11">
      <t>キンガク</t>
    </rPh>
    <rPh sb="12" eb="14">
      <t>ニュウリョク</t>
    </rPh>
    <rPh sb="14" eb="15">
      <t>モ</t>
    </rPh>
    <rPh sb="19" eb="21">
      <t>バアイ</t>
    </rPh>
    <rPh sb="23" eb="25">
      <t>ケイサン</t>
    </rPh>
    <rPh sb="33" eb="35">
      <t>チュウイ</t>
    </rPh>
    <phoneticPr fontId="2"/>
  </si>
  <si>
    <r>
      <t>※営業等、農業、不動産所得の</t>
    </r>
    <r>
      <rPr>
        <u/>
        <sz val="11"/>
        <color theme="1"/>
        <rFont val="游ゴシック"/>
        <family val="3"/>
        <charset val="128"/>
        <scheme val="minor"/>
      </rPr>
      <t>専従者</t>
    </r>
    <r>
      <rPr>
        <sz val="11"/>
        <color theme="1"/>
        <rFont val="游ゴシック"/>
        <family val="3"/>
        <charset val="128"/>
        <scheme val="minor"/>
      </rPr>
      <t>（15歳以上の親族等の家族従業員）</t>
    </r>
    <r>
      <rPr>
        <u/>
        <sz val="11"/>
        <color theme="1"/>
        <rFont val="游ゴシック"/>
        <family val="3"/>
        <charset val="128"/>
        <scheme val="minor"/>
      </rPr>
      <t>がいる場合</t>
    </r>
    <r>
      <rPr>
        <sz val="11"/>
        <color theme="1"/>
        <rFont val="游ゴシック"/>
        <family val="3"/>
        <charset val="128"/>
        <scheme val="minor"/>
      </rPr>
      <t>は、</t>
    </r>
    <rPh sb="1" eb="3">
      <t>エイギョウ</t>
    </rPh>
    <rPh sb="3" eb="4">
      <t>トウ</t>
    </rPh>
    <rPh sb="5" eb="7">
      <t>ノウギョウ</t>
    </rPh>
    <rPh sb="8" eb="11">
      <t>フドウサン</t>
    </rPh>
    <rPh sb="11" eb="13">
      <t>ショトク</t>
    </rPh>
    <rPh sb="14" eb="17">
      <t>センジュウシャ</t>
    </rPh>
    <rPh sb="20" eb="23">
      <t>サイイジョウ</t>
    </rPh>
    <rPh sb="24" eb="26">
      <t>シンゾク</t>
    </rPh>
    <rPh sb="26" eb="27">
      <t>トウ</t>
    </rPh>
    <rPh sb="28" eb="30">
      <t>カゾク</t>
    </rPh>
    <rPh sb="30" eb="33">
      <t>ジュウギョウイン</t>
    </rPh>
    <rPh sb="37" eb="39">
      <t>バアイ</t>
    </rPh>
    <phoneticPr fontId="2"/>
  </si>
  <si>
    <t>　（太枠（黄色）の欄以外の配偶者、扶養控除等は入力できませんので、別途入力をしてください。）</t>
    <rPh sb="2" eb="4">
      <t>フトワク</t>
    </rPh>
    <rPh sb="5" eb="7">
      <t>キイロ</t>
    </rPh>
    <rPh sb="9" eb="10">
      <t>ラン</t>
    </rPh>
    <rPh sb="10" eb="12">
      <t>イガイ</t>
    </rPh>
    <rPh sb="13" eb="16">
      <t>ハイグウシャ</t>
    </rPh>
    <rPh sb="17" eb="19">
      <t>フヨウ</t>
    </rPh>
    <rPh sb="19" eb="21">
      <t>コウジョ</t>
    </rPh>
    <rPh sb="21" eb="22">
      <t>トウ</t>
    </rPh>
    <rPh sb="23" eb="25">
      <t>ニュウリョク</t>
    </rPh>
    <rPh sb="33" eb="35">
      <t>ベット</t>
    </rPh>
    <rPh sb="35" eb="37">
      <t>ニュウリョク</t>
    </rPh>
    <phoneticPr fontId="2"/>
  </si>
  <si>
    <t>医療費控除の明細書　を入力</t>
    <phoneticPr fontId="2"/>
  </si>
  <si>
    <t>セルフメディケーション税制の明細書　を入力</t>
    <phoneticPr fontId="2"/>
  </si>
  <si>
    <t>⇐の色で塗られている該当する項目を選択、または入力して申告書を印刷してください。</t>
    <rPh sb="2" eb="3">
      <t>イロ</t>
    </rPh>
    <rPh sb="4" eb="5">
      <t>ヌ</t>
    </rPh>
    <rPh sb="10" eb="12">
      <t>ガイトウ</t>
    </rPh>
    <phoneticPr fontId="2"/>
  </si>
  <si>
    <t>令和</t>
    <rPh sb="0" eb="2">
      <t>レイワ</t>
    </rPh>
    <phoneticPr fontId="2"/>
  </si>
  <si>
    <t>　土地や家の譲渡、株式の譲渡などの分離課税の所得がある場合、繰越損失がある場合などには対応できません。</t>
    <rPh sb="1" eb="3">
      <t>トチ</t>
    </rPh>
    <rPh sb="4" eb="5">
      <t>イエ</t>
    </rPh>
    <rPh sb="6" eb="8">
      <t>ジョウト</t>
    </rPh>
    <rPh sb="9" eb="11">
      <t>カブシキ</t>
    </rPh>
    <rPh sb="12" eb="14">
      <t>ジョウト</t>
    </rPh>
    <rPh sb="17" eb="19">
      <t>ブンリ</t>
    </rPh>
    <rPh sb="19" eb="21">
      <t>カゼイ</t>
    </rPh>
    <rPh sb="22" eb="24">
      <t>ショトク</t>
    </rPh>
    <rPh sb="27" eb="29">
      <t>バアイ</t>
    </rPh>
    <rPh sb="30" eb="32">
      <t>クリコシ</t>
    </rPh>
    <rPh sb="32" eb="34">
      <t>ソンシツ</t>
    </rPh>
    <rPh sb="37" eb="39">
      <t>バアイ</t>
    </rPh>
    <rPh sb="43" eb="45">
      <t>タイオウ</t>
    </rPh>
    <phoneticPr fontId="2"/>
  </si>
  <si>
    <t>このページの上部に戻る</t>
    <rPh sb="6" eb="8">
      <t>ジョウブ</t>
    </rPh>
    <rPh sb="9" eb="10">
      <t>モド</t>
    </rPh>
    <phoneticPr fontId="2"/>
  </si>
  <si>
    <t>　医療費控除に関する詳しいことは、国税庁のホームページをご覧ください。</t>
    <phoneticPr fontId="2"/>
  </si>
  <si>
    <t>　所得金額調整控除がある場合、合計所得が900万円を超える場合、扶養家族等の人数が多い場合など対応できないことがあります。</t>
    <rPh sb="1" eb="3">
      <t>ショトク</t>
    </rPh>
    <rPh sb="3" eb="5">
      <t>キンガク</t>
    </rPh>
    <rPh sb="5" eb="7">
      <t>チョウセイ</t>
    </rPh>
    <rPh sb="7" eb="9">
      <t>コウジョ</t>
    </rPh>
    <rPh sb="12" eb="14">
      <t>バアイ</t>
    </rPh>
    <rPh sb="15" eb="17">
      <t>ゴウケイ</t>
    </rPh>
    <rPh sb="17" eb="19">
      <t>ショトク</t>
    </rPh>
    <rPh sb="23" eb="25">
      <t>マンエン</t>
    </rPh>
    <rPh sb="26" eb="27">
      <t>コ</t>
    </rPh>
    <rPh sb="29" eb="31">
      <t>バアイ</t>
    </rPh>
    <rPh sb="32" eb="34">
      <t>フヨウ</t>
    </rPh>
    <rPh sb="34" eb="36">
      <t>カゾク</t>
    </rPh>
    <rPh sb="36" eb="37">
      <t>トウ</t>
    </rPh>
    <rPh sb="38" eb="40">
      <t>ニンズウ</t>
    </rPh>
    <rPh sb="41" eb="42">
      <t>オオ</t>
    </rPh>
    <rPh sb="43" eb="45">
      <t>バアイ</t>
    </rPh>
    <rPh sb="47" eb="49">
      <t>タイオウ</t>
    </rPh>
    <phoneticPr fontId="2"/>
  </si>
  <si>
    <t>15 寄附金に関する事項</t>
    <rPh sb="3" eb="6">
      <t>キフキン</t>
    </rPh>
    <rPh sb="7" eb="8">
      <t>カン</t>
    </rPh>
    <rPh sb="10" eb="12">
      <t>ジコウ</t>
    </rPh>
    <phoneticPr fontId="2"/>
  </si>
  <si>
    <t>　特定配当等に係る所得金額、特定株式等譲渡所得金額を総所得金額に含め、配当割額又は株式等譲渡所得割額の控除を受けようとする場合は、下の各欄に配当割額及び株式等譲渡所得割額を書き入れてください。</t>
    <phoneticPr fontId="2"/>
  </si>
  <si>
    <t>14 配当割額又は株式等譲渡所得割額の控除に関する事項</t>
    <rPh sb="3" eb="5">
      <t>ハイトウ</t>
    </rPh>
    <rPh sb="5" eb="6">
      <t>ワリ</t>
    </rPh>
    <rPh sb="6" eb="7">
      <t>ガク</t>
    </rPh>
    <rPh sb="7" eb="8">
      <t>マタ</t>
    </rPh>
    <rPh sb="9" eb="11">
      <t>カブシキ</t>
    </rPh>
    <rPh sb="11" eb="12">
      <t>ナド</t>
    </rPh>
    <rPh sb="12" eb="14">
      <t>ジョウト</t>
    </rPh>
    <rPh sb="14" eb="16">
      <t>ショトク</t>
    </rPh>
    <rPh sb="16" eb="17">
      <t>ワリ</t>
    </rPh>
    <rPh sb="17" eb="18">
      <t>ガク</t>
    </rPh>
    <rPh sb="19" eb="21">
      <t>コウジョ</t>
    </rPh>
    <rPh sb="22" eb="23">
      <t>カン</t>
    </rPh>
    <rPh sb="25" eb="27">
      <t>ジコウ</t>
    </rPh>
    <phoneticPr fontId="2"/>
  </si>
  <si>
    <t>【　令和6年度以降　市県民税（住民税）申告書　作成シート　】</t>
    <rPh sb="2" eb="4">
      <t>レイワ</t>
    </rPh>
    <rPh sb="5" eb="7">
      <t>ネンド</t>
    </rPh>
    <rPh sb="7" eb="9">
      <t>イコウ</t>
    </rPh>
    <rPh sb="10" eb="14">
      <t>シケンミンゼイ</t>
    </rPh>
    <rPh sb="15" eb="18">
      <t>ジュウミンゼイ</t>
    </rPh>
    <rPh sb="19" eb="22">
      <t>シンコクショ</t>
    </rPh>
    <rPh sb="23" eb="25">
      <t>サクセイ</t>
    </rPh>
    <phoneticPr fontId="2"/>
  </si>
  <si>
    <t>★上場株式等の配当所得等および譲渡所得等に係る所得の課税方式について、これまでは所得税と住民税は異なる課税方式を選択できましたが、令和6年度からは所得税の課税方式と一致させることになりました。令和６年度（令和５年分）以降の、確定申告の際にご注意願います。</t>
    <rPh sb="108" eb="110">
      <t>イコウ</t>
    </rPh>
    <phoneticPr fontId="2"/>
  </si>
  <si>
    <t>　提出する際は、署名または記名押印した申告書と必要となる添付資料を合わせて提出してください。</t>
    <rPh sb="1" eb="3">
      <t>テイシュツ</t>
    </rPh>
    <rPh sb="5" eb="6">
      <t>サイ</t>
    </rPh>
    <rPh sb="8" eb="10">
      <t>ショメイ</t>
    </rPh>
    <rPh sb="13" eb="15">
      <t>キメイ</t>
    </rPh>
    <rPh sb="15" eb="17">
      <t>オウイン</t>
    </rPh>
    <rPh sb="23" eb="25">
      <t>ヒツヨウ</t>
    </rPh>
    <rPh sb="28" eb="30">
      <t>テンプ</t>
    </rPh>
    <rPh sb="30" eb="32">
      <t>シリョウ</t>
    </rPh>
    <rPh sb="33" eb="34">
      <t>ア</t>
    </rPh>
    <rPh sb="37" eb="39">
      <t>テイシュツ</t>
    </rPh>
    <phoneticPr fontId="2"/>
  </si>
  <si>
    <t>　提出する際は、署名または記名押印した申告書と必要となる添付資料を合わせて提出してください。</t>
    <rPh sb="1" eb="3">
      <t>テイシュツ</t>
    </rPh>
    <rPh sb="5" eb="6">
      <t>サイ</t>
    </rPh>
    <rPh sb="8" eb="10">
      <t>ショメイ</t>
    </rPh>
    <rPh sb="13" eb="15">
      <t>キメイ</t>
    </rPh>
    <rPh sb="15" eb="17">
      <t>オウイン</t>
    </rPh>
    <rPh sb="19" eb="22">
      <t>シンコクショ</t>
    </rPh>
    <rPh sb="23" eb="25">
      <t>ヒツヨウ</t>
    </rPh>
    <rPh sb="28" eb="30">
      <t>テンプ</t>
    </rPh>
    <rPh sb="30" eb="32">
      <t>シリョウ</t>
    </rPh>
    <rPh sb="33" eb="34">
      <t>ア</t>
    </rPh>
    <rPh sb="37" eb="39">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</si>
</sst>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Red]\(\-#,##0\)"/>
    <numFmt numFmtId="177" formatCode="General&quot;日&quot;"/>
    <numFmt numFmtId="178" formatCode="General&quot;年&quot;"/>
    <numFmt numFmtId="179" formatCode="General&quot;月&quot;"/>
    <numFmt numFmtId="180" formatCode="0_ "/>
    <numFmt numFmtId="181" formatCode="General&quot;ヶ月&quot;"/>
    <numFmt numFmtId="182" formatCode="0_);[Red]\(0\)"/>
  </numFmts>
  <fonts count="72">
    <font>
      <sz val="11"/>
      <color theme="1"/>
      <name val="游ゴシック"/>
      <family val="2"/>
      <charset val="128"/>
      <scheme val="minor"/>
    </font>
    <font>
      <sz val="11"/>
      <color theme="1"/>
      <name val="ＭＳ Ｐ明朝"/>
      <family val="1"/>
      <charset val="128"/>
    </font>
    <font>
      <sz val="6"/>
      <name val="游ゴシック"/>
      <family val="2"/>
      <charset val="128"/>
      <scheme val="minor"/>
    </font>
    <font>
      <b/>
      <sz val="10"/>
      <color theme="1"/>
      <name val="ＭＳ Ｐ明朝"/>
      <family val="1"/>
      <charset val="128"/>
    </font>
    <font>
      <b/>
      <sz val="10"/>
      <color theme="1"/>
      <name val="ＭＳ Ｐゴシック"/>
      <family val="3"/>
      <charset val="128"/>
    </font>
    <font>
      <sz val="8"/>
      <color theme="1"/>
      <name val="ＭＳ Ｐ明朝"/>
      <family val="1"/>
      <charset val="128"/>
    </font>
    <font>
      <b/>
      <sz val="10"/>
      <color theme="1"/>
      <name val="ＭＳ ゴシック"/>
      <family val="3"/>
      <charset val="128"/>
    </font>
    <font>
      <sz val="8"/>
      <color theme="1"/>
      <name val="ＭＳ Ｐゴシック"/>
      <family val="3"/>
      <charset val="128"/>
    </font>
    <font>
      <sz val="9"/>
      <color theme="1"/>
      <name val="ＭＳ Ｐ明朝"/>
      <family val="1"/>
      <charset val="128"/>
    </font>
    <font>
      <sz val="10"/>
      <color theme="1"/>
      <name val="ＭＳ Ｐ明朝"/>
      <family val="1"/>
      <charset val="128"/>
    </font>
    <font>
      <b/>
      <sz val="9"/>
      <color theme="1"/>
      <name val="ＭＳ Ｐ明朝"/>
      <family val="1"/>
      <charset val="128"/>
    </font>
    <font>
      <b/>
      <sz val="8"/>
      <color theme="1"/>
      <name val="ＭＳ Ｐ明朝"/>
      <family val="1"/>
      <charset val="128"/>
    </font>
    <font>
      <sz val="6"/>
      <color theme="1"/>
      <name val="ＭＳ Ｐ明朝"/>
      <family val="1"/>
      <charset val="128"/>
    </font>
    <font>
      <b/>
      <sz val="14"/>
      <color theme="1"/>
      <name val="ＭＳ Ｐ明朝"/>
      <family val="1"/>
      <charset val="128"/>
    </font>
    <font>
      <sz val="7"/>
      <color theme="1"/>
      <name val="ＭＳ Ｐ明朝"/>
      <family val="1"/>
      <charset val="128"/>
    </font>
    <font>
      <sz val="4"/>
      <color theme="1"/>
      <name val="ＭＳ Ｐ明朝"/>
      <family val="1"/>
      <charset val="128"/>
    </font>
    <font>
      <b/>
      <sz val="8"/>
      <color theme="1"/>
      <name val="ＭＳ Ｐゴシック"/>
      <family val="3"/>
      <charset val="128"/>
    </font>
    <font>
      <b/>
      <sz val="11"/>
      <color theme="1"/>
      <name val="ＭＳ Ｐゴシック"/>
      <family val="3"/>
      <charset val="128"/>
    </font>
    <font>
      <sz val="5"/>
      <color theme="1"/>
      <name val="ＭＳ Ｐ明朝"/>
      <family val="1"/>
      <charset val="128"/>
    </font>
    <font>
      <sz val="6"/>
      <color theme="1"/>
      <name val="ＭＳ 明朝"/>
      <family val="1"/>
      <charset val="128"/>
    </font>
    <font>
      <sz val="8.5"/>
      <color theme="1"/>
      <name val="ＭＳ Ｐ明朝"/>
      <family val="1"/>
      <charset val="128"/>
    </font>
    <font>
      <sz val="11"/>
      <color theme="1"/>
      <name val="游ゴシック"/>
      <family val="2"/>
      <charset val="128"/>
      <scheme val="minor"/>
    </font>
    <font>
      <sz val="12"/>
      <color theme="1"/>
      <name val="游ゴシック"/>
      <family val="2"/>
      <charset val="128"/>
      <scheme val="minor"/>
    </font>
    <font>
      <b/>
      <sz val="14"/>
      <color theme="1"/>
      <name val="游ゴシック"/>
      <family val="3"/>
      <charset val="128"/>
      <scheme val="minor"/>
    </font>
    <font>
      <sz val="10"/>
      <color theme="1"/>
      <name val="游ゴシック"/>
      <family val="2"/>
      <charset val="128"/>
      <scheme val="minor"/>
    </font>
    <font>
      <sz val="10"/>
      <color theme="1"/>
      <name val="游ゴシック"/>
      <family val="3"/>
      <charset val="128"/>
      <scheme val="minor"/>
    </font>
    <font>
      <sz val="11"/>
      <name val="游ゴシック"/>
      <family val="2"/>
      <charset val="128"/>
      <scheme val="minor"/>
    </font>
    <font>
      <sz val="11"/>
      <name val="游ゴシック"/>
      <family val="3"/>
      <charset val="128"/>
      <scheme val="minor"/>
    </font>
    <font>
      <b/>
      <sz val="11"/>
      <color rgb="FFFF0000"/>
      <name val="游ゴシック"/>
      <family val="3"/>
      <charset val="128"/>
      <scheme val="minor"/>
    </font>
    <font>
      <sz val="11"/>
      <color theme="1"/>
      <name val="游ゴシック"/>
      <family val="3"/>
      <charset val="128"/>
      <scheme val="minor"/>
    </font>
    <font>
      <b/>
      <sz val="11"/>
      <color theme="1"/>
      <name val="游ゴシック"/>
      <family val="3"/>
      <charset val="128"/>
      <scheme val="minor"/>
    </font>
    <font>
      <b/>
      <sz val="11"/>
      <color indexed="81"/>
      <name val="MS P ゴシック"/>
      <family val="3"/>
      <charset val="128"/>
    </font>
    <font>
      <sz val="14"/>
      <color theme="1"/>
      <name val="游ゴシック"/>
      <family val="3"/>
      <charset val="128"/>
      <scheme val="minor"/>
    </font>
    <font>
      <u/>
      <sz val="11"/>
      <color theme="10"/>
      <name val="游ゴシック"/>
      <family val="2"/>
      <charset val="128"/>
      <scheme val="minor"/>
    </font>
    <font>
      <b/>
      <sz val="14"/>
      <color theme="1"/>
      <name val="游ゴシック"/>
      <family val="3"/>
      <charset val="128"/>
    </font>
    <font>
      <b/>
      <sz val="11"/>
      <color theme="1"/>
      <name val="游ゴシック"/>
      <family val="3"/>
      <charset val="128"/>
    </font>
    <font>
      <sz val="11"/>
      <color theme="1"/>
      <name val="游ゴシック"/>
      <family val="3"/>
      <charset val="128"/>
    </font>
    <font>
      <b/>
      <sz val="14"/>
      <color rgb="FFFF0000"/>
      <name val="游ゴシック"/>
      <family val="3"/>
      <charset val="128"/>
    </font>
    <font>
      <sz val="10"/>
      <color theme="1"/>
      <name val="游ゴシック"/>
      <family val="3"/>
      <charset val="128"/>
    </font>
    <font>
      <b/>
      <sz val="11"/>
      <color rgb="FFFF0000"/>
      <name val="游ゴシック"/>
      <family val="3"/>
      <charset val="128"/>
    </font>
    <font>
      <b/>
      <sz val="18"/>
      <color theme="1"/>
      <name val="游ゴシック"/>
      <family val="3"/>
      <charset val="128"/>
    </font>
    <font>
      <sz val="14"/>
      <color theme="1"/>
      <name val="游ゴシック"/>
      <family val="2"/>
      <charset val="128"/>
      <scheme val="minor"/>
    </font>
    <font>
      <sz val="10"/>
      <color theme="1"/>
      <name val="HG丸ｺﾞｼｯｸM-PRO"/>
      <family val="3"/>
      <charset val="128"/>
    </font>
    <font>
      <sz val="12"/>
      <color theme="1"/>
      <name val="HG丸ｺﾞｼｯｸM-PRO"/>
      <family val="3"/>
      <charset val="128"/>
    </font>
    <font>
      <b/>
      <sz val="14"/>
      <color theme="1"/>
      <name val="HG丸ｺﾞｼｯｸM-PRO"/>
      <family val="3"/>
      <charset val="128"/>
    </font>
    <font>
      <sz val="11"/>
      <color theme="1"/>
      <name val="HG丸ｺﾞｼｯｸM-PRO"/>
      <family val="3"/>
      <charset val="128"/>
    </font>
    <font>
      <sz val="10"/>
      <color rgb="FFFF0000"/>
      <name val="HG丸ｺﾞｼｯｸM-PRO"/>
      <family val="3"/>
      <charset val="128"/>
    </font>
    <font>
      <b/>
      <sz val="24"/>
      <color theme="1"/>
      <name val="ＭＳ Ｐゴシック"/>
      <family val="3"/>
      <charset val="128"/>
    </font>
    <font>
      <sz val="9"/>
      <color theme="1"/>
      <name val="HG丸ｺﾞｼｯｸM-PRO"/>
      <family val="3"/>
      <charset val="128"/>
    </font>
    <font>
      <b/>
      <sz val="10"/>
      <color theme="1"/>
      <name val="HG丸ｺﾞｼｯｸM-PRO"/>
      <family val="3"/>
      <charset val="128"/>
    </font>
    <font>
      <sz val="14"/>
      <color theme="1"/>
      <name val="HG丸ｺﾞｼｯｸM-PRO"/>
      <family val="3"/>
      <charset val="128"/>
    </font>
    <font>
      <sz val="24"/>
      <color theme="1"/>
      <name val="HG丸ｺﾞｼｯｸM-PRO"/>
      <family val="3"/>
      <charset val="128"/>
    </font>
    <font>
      <sz val="12"/>
      <color theme="1"/>
      <name val="游ゴシック"/>
      <family val="3"/>
      <charset val="128"/>
      <scheme val="minor"/>
    </font>
    <font>
      <b/>
      <sz val="11"/>
      <name val="游ゴシック"/>
      <family val="3"/>
      <charset val="128"/>
      <scheme val="minor"/>
    </font>
    <font>
      <sz val="10"/>
      <name val="游ゴシック"/>
      <family val="3"/>
      <charset val="128"/>
      <scheme val="minor"/>
    </font>
    <font>
      <b/>
      <sz val="14"/>
      <color rgb="FFFF0000"/>
      <name val="游ゴシック"/>
      <family val="3"/>
      <charset val="128"/>
      <scheme val="minor"/>
    </font>
    <font>
      <b/>
      <sz val="11"/>
      <name val="游ゴシック"/>
      <family val="3"/>
      <charset val="128"/>
    </font>
    <font>
      <u/>
      <sz val="11"/>
      <color theme="1"/>
      <name val="游ゴシック"/>
      <family val="3"/>
      <charset val="128"/>
      <scheme val="minor"/>
    </font>
    <font>
      <u/>
      <sz val="9"/>
      <color theme="10"/>
      <name val="游ゴシック"/>
      <family val="2"/>
      <charset val="128"/>
      <scheme val="minor"/>
    </font>
    <font>
      <u/>
      <sz val="9"/>
      <color theme="10"/>
      <name val="游ゴシック"/>
      <family val="3"/>
      <charset val="128"/>
      <scheme val="minor"/>
    </font>
    <font>
      <b/>
      <sz val="9.5"/>
      <color theme="1"/>
      <name val="ＭＳ Ｐゴシック"/>
      <family val="3"/>
      <charset val="128"/>
    </font>
    <font>
      <b/>
      <sz val="12"/>
      <color theme="1"/>
      <name val="游ゴシック"/>
      <family val="3"/>
      <charset val="128"/>
    </font>
    <font>
      <b/>
      <u/>
      <sz val="18"/>
      <color theme="10"/>
      <name val="游ゴシック"/>
      <family val="3"/>
      <charset val="128"/>
      <scheme val="minor"/>
    </font>
    <font>
      <u/>
      <sz val="10"/>
      <color theme="10"/>
      <name val="游ゴシック"/>
      <family val="2"/>
      <charset val="128"/>
      <scheme val="minor"/>
    </font>
    <font>
      <u/>
      <sz val="10"/>
      <color theme="10"/>
      <name val="游ゴシック"/>
      <family val="3"/>
      <charset val="128"/>
      <scheme val="minor"/>
    </font>
    <font>
      <b/>
      <sz val="9"/>
      <color indexed="81"/>
      <name val="MS P ゴシック"/>
      <family val="3"/>
      <charset val="128"/>
    </font>
    <font>
      <b/>
      <u/>
      <sz val="11"/>
      <color theme="10"/>
      <name val="游ゴシック"/>
      <family val="3"/>
      <charset val="128"/>
      <scheme val="minor"/>
    </font>
    <font>
      <b/>
      <sz val="12"/>
      <name val="游ゴシック"/>
      <family val="3"/>
      <charset val="128"/>
      <scheme val="minor"/>
    </font>
    <font>
      <b/>
      <u/>
      <sz val="12"/>
      <color theme="10"/>
      <name val="游ゴシック"/>
      <family val="3"/>
      <charset val="128"/>
      <scheme val="minor"/>
    </font>
    <font>
      <b/>
      <sz val="12"/>
      <color theme="1"/>
      <name val="游ゴシック"/>
      <family val="3"/>
      <charset val="128"/>
      <scheme val="minor"/>
    </font>
    <font>
      <sz val="11"/>
      <color rgb="FFFF0000"/>
      <name val="HG丸ｺﾞｼｯｸM-PRO"/>
      <family val="3"/>
      <charset val="128"/>
    </font>
    <font>
      <b/>
      <sz val="16"/>
      <name val="ＭＳ ゴシック"/>
      <family val="3"/>
      <charset val="128"/>
    </font>
  </fonts>
  <fills count="11">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7"/>
        <bgColor indexed="64"/>
      </patternFill>
    </fill>
    <fill>
      <patternFill patternType="solid">
        <fgColor theme="0"/>
        <bgColor indexed="64"/>
      </patternFill>
    </fill>
    <fill>
      <patternFill patternType="solid">
        <fgColor rgb="FFFFC000"/>
        <bgColor indexed="64"/>
      </patternFill>
    </fill>
    <fill>
      <patternFill patternType="solid">
        <fgColor rgb="FFFFFF99"/>
        <bgColor indexed="64"/>
      </patternFill>
    </fill>
    <fill>
      <patternFill patternType="solid">
        <fgColor theme="5" tint="0.59999389629810485"/>
        <bgColor indexed="64"/>
      </patternFill>
    </fill>
    <fill>
      <patternFill patternType="solid">
        <fgColor theme="4" tint="0.59999389629810485"/>
        <bgColor indexed="64"/>
      </patternFill>
    </fill>
  </fills>
  <borders count="19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hair">
        <color indexed="64"/>
      </left>
      <right style="thin">
        <color indexed="64"/>
      </right>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
      <left/>
      <right style="thin">
        <color indexed="64"/>
      </right>
      <top style="hair">
        <color indexed="64"/>
      </top>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right style="hair">
        <color indexed="64"/>
      </right>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style="hair">
        <color indexed="64"/>
      </left>
      <right style="thin">
        <color indexed="64"/>
      </right>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style="hair">
        <color indexed="64"/>
      </top>
      <bottom style="thin">
        <color indexed="64"/>
      </bottom>
      <diagonal/>
    </border>
    <border>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hair">
        <color indexed="64"/>
      </right>
      <top style="hair">
        <color indexed="64"/>
      </top>
      <bottom style="thin">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double">
        <color indexed="64"/>
      </right>
      <top/>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hair">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diagonal/>
    </border>
    <border>
      <left style="double">
        <color indexed="64"/>
      </left>
      <right style="hair">
        <color indexed="64"/>
      </right>
      <top style="thin">
        <color indexed="64"/>
      </top>
      <bottom style="thin">
        <color indexed="64"/>
      </bottom>
      <diagonal/>
    </border>
    <border>
      <left style="double">
        <color indexed="64"/>
      </left>
      <right style="hair">
        <color indexed="64"/>
      </right>
      <top/>
      <bottom style="hair">
        <color indexed="64"/>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thin">
        <color indexed="64"/>
      </left>
      <right style="thin">
        <color indexed="64"/>
      </right>
      <top style="thin">
        <color indexed="64"/>
      </top>
      <bottom style="double">
        <color indexed="64"/>
      </bottom>
      <diagonal/>
    </border>
    <border>
      <left/>
      <right style="hair">
        <color indexed="64"/>
      </right>
      <top style="thin">
        <color indexed="64"/>
      </top>
      <bottom style="medium">
        <color indexed="64"/>
      </bottom>
      <diagonal/>
    </border>
    <border>
      <left style="medium">
        <color indexed="64"/>
      </left>
      <right/>
      <top style="hair">
        <color indexed="64"/>
      </top>
      <bottom style="hair">
        <color indexed="64"/>
      </bottom>
      <diagonal/>
    </border>
    <border>
      <left style="hair">
        <color indexed="64"/>
      </left>
      <right/>
      <top style="thin">
        <color indexed="64"/>
      </top>
      <bottom style="medium">
        <color indexed="64"/>
      </bottom>
      <diagonal/>
    </border>
    <border>
      <left style="medium">
        <color indexed="64"/>
      </left>
      <right/>
      <top style="hair">
        <color indexed="64"/>
      </top>
      <bottom style="medium">
        <color indexed="64"/>
      </bottom>
      <diagonal/>
    </border>
    <border>
      <left style="hair">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hair">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right style="medium">
        <color indexed="64"/>
      </right>
      <top style="hair">
        <color indexed="64"/>
      </top>
      <bottom style="hair">
        <color indexed="64"/>
      </bottom>
      <diagonal/>
    </border>
    <border>
      <left style="hair">
        <color indexed="64"/>
      </left>
      <right style="thin">
        <color indexed="64"/>
      </right>
      <top style="hair">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thin">
        <color indexed="64"/>
      </top>
      <bottom style="hair">
        <color indexed="64"/>
      </bottom>
      <diagonal/>
    </border>
    <border>
      <left style="double">
        <color indexed="64"/>
      </left>
      <right style="hair">
        <color indexed="64"/>
      </right>
      <top style="thin">
        <color indexed="64"/>
      </top>
      <bottom style="hair">
        <color indexed="64"/>
      </bottom>
      <diagonal/>
    </border>
    <border>
      <left style="hair">
        <color indexed="64"/>
      </left>
      <right style="thin">
        <color indexed="64"/>
      </right>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hair">
        <color indexed="64"/>
      </right>
      <top/>
      <bottom style="medium">
        <color indexed="64"/>
      </bottom>
      <diagonal/>
    </border>
    <border>
      <left/>
      <right style="hair">
        <color indexed="64"/>
      </right>
      <top style="medium">
        <color indexed="64"/>
      </top>
      <bottom/>
      <diagonal/>
    </border>
    <border>
      <left style="hair">
        <color indexed="64"/>
      </left>
      <right/>
      <top style="medium">
        <color indexed="64"/>
      </top>
      <bottom/>
      <diagonal/>
    </border>
    <border>
      <left style="hair">
        <color indexed="64"/>
      </left>
      <right/>
      <top/>
      <bottom style="medium">
        <color indexed="64"/>
      </bottom>
      <diagonal/>
    </border>
    <border>
      <left/>
      <right style="medium">
        <color indexed="64"/>
      </right>
      <top style="hair">
        <color indexed="64"/>
      </top>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hair">
        <color indexed="64"/>
      </top>
      <bottom/>
      <diagonal/>
    </border>
    <border>
      <left style="medium">
        <color indexed="64"/>
      </left>
      <right/>
      <top/>
      <bottom style="hair">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bottom/>
      <diagonal/>
    </border>
    <border>
      <left style="medium">
        <color indexed="64"/>
      </left>
      <right/>
      <top/>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bottom style="medium">
        <color indexed="64"/>
      </bottom>
      <diagonal/>
    </border>
    <border>
      <left/>
      <right style="hair">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3">
    <xf numFmtId="0" fontId="0" fillId="0" borderId="0">
      <alignment vertical="center"/>
    </xf>
    <xf numFmtId="38" fontId="21" fillId="0" borderId="0" applyFont="0" applyFill="0" applyBorder="0" applyAlignment="0" applyProtection="0">
      <alignment vertical="center"/>
    </xf>
    <xf numFmtId="0" fontId="33" fillId="0" borderId="0" applyNumberFormat="0" applyFill="0" applyBorder="0" applyAlignment="0" applyProtection="0">
      <alignment vertical="center"/>
    </xf>
  </cellStyleXfs>
  <cellXfs count="1923">
    <xf numFmtId="0" fontId="0" fillId="0" borderId="0" xfId="0">
      <alignment vertical="center"/>
    </xf>
    <xf numFmtId="0" fontId="29" fillId="0" borderId="0" xfId="0" applyFont="1">
      <alignment vertical="center"/>
    </xf>
    <xf numFmtId="0" fontId="0" fillId="2" borderId="7" xfId="0" applyFill="1" applyBorder="1" applyAlignment="1">
      <alignment vertical="top"/>
    </xf>
    <xf numFmtId="0" fontId="0" fillId="2" borderId="5" xfId="0" applyFill="1" applyBorder="1">
      <alignment vertical="center"/>
    </xf>
    <xf numFmtId="0" fontId="29" fillId="4" borderId="29" xfId="0" applyFont="1" applyFill="1" applyBorder="1" applyAlignment="1">
      <alignment horizontal="center" vertical="center" shrinkToFit="1"/>
    </xf>
    <xf numFmtId="0" fontId="29" fillId="4" borderId="77" xfId="0" applyFont="1" applyFill="1" applyBorder="1" applyAlignment="1">
      <alignment horizontal="center" vertical="center" shrinkToFit="1"/>
    </xf>
    <xf numFmtId="0" fontId="29" fillId="4" borderId="51" xfId="0" applyFont="1" applyFill="1" applyBorder="1" applyAlignment="1">
      <alignment horizontal="center" vertical="center" shrinkToFit="1"/>
    </xf>
    <xf numFmtId="0" fontId="0" fillId="2" borderId="64" xfId="0" applyFill="1" applyBorder="1" applyAlignment="1">
      <alignment horizontal="center" vertical="center"/>
    </xf>
    <xf numFmtId="0" fontId="0" fillId="2" borderId="18" xfId="0" applyFill="1" applyBorder="1" applyAlignment="1">
      <alignment horizontal="center" vertical="center"/>
    </xf>
    <xf numFmtId="0" fontId="0" fillId="2" borderId="70" xfId="0" applyFill="1" applyBorder="1" applyAlignment="1">
      <alignment horizontal="center" vertical="center"/>
    </xf>
    <xf numFmtId="0" fontId="0" fillId="4" borderId="29" xfId="0" applyFill="1" applyBorder="1">
      <alignment vertical="center"/>
    </xf>
    <xf numFmtId="0" fontId="0" fillId="4" borderId="77" xfId="0" applyFill="1" applyBorder="1">
      <alignment vertical="center"/>
    </xf>
    <xf numFmtId="0" fontId="0" fillId="4" borderId="32" xfId="0" applyFill="1" applyBorder="1">
      <alignment vertical="center"/>
    </xf>
    <xf numFmtId="0" fontId="30" fillId="4" borderId="77" xfId="0" applyFont="1" applyFill="1" applyBorder="1" applyAlignment="1">
      <alignment horizontal="center" vertical="center" shrinkToFit="1"/>
    </xf>
    <xf numFmtId="0" fontId="30" fillId="4" borderId="50" xfId="0" applyFont="1" applyFill="1" applyBorder="1" applyAlignment="1">
      <alignment horizontal="center" vertical="center" shrinkToFit="1"/>
    </xf>
    <xf numFmtId="38" fontId="25" fillId="0" borderId="0" xfId="1" applyFont="1" applyAlignment="1" applyProtection="1">
      <alignment vertical="center" shrinkToFit="1"/>
    </xf>
    <xf numFmtId="0" fontId="25" fillId="0" borderId="0" xfId="0" applyFont="1">
      <alignment vertical="center"/>
    </xf>
    <xf numFmtId="38" fontId="25" fillId="0" borderId="0" xfId="1" applyFont="1" applyFill="1" applyBorder="1" applyAlignment="1" applyProtection="1">
      <alignment vertical="center" shrinkToFit="1"/>
    </xf>
    <xf numFmtId="38" fontId="29" fillId="4" borderId="12" xfId="1" applyFont="1" applyFill="1" applyBorder="1" applyAlignment="1" applyProtection="1">
      <alignment horizontal="center" vertical="center"/>
    </xf>
    <xf numFmtId="38" fontId="25" fillId="0" borderId="0" xfId="1" applyFont="1" applyFill="1" applyBorder="1" applyAlignment="1" applyProtection="1">
      <alignment vertical="center"/>
    </xf>
    <xf numFmtId="38" fontId="29" fillId="0" borderId="0" xfId="0" applyNumberFormat="1" applyFont="1">
      <alignment vertical="center"/>
    </xf>
    <xf numFmtId="0" fontId="42" fillId="0" borderId="0" xfId="0" applyFont="1">
      <alignment vertical="center"/>
    </xf>
    <xf numFmtId="0" fontId="42" fillId="0" borderId="0" xfId="0" applyFont="1" applyAlignment="1">
      <alignment horizontal="center" vertical="center"/>
    </xf>
    <xf numFmtId="38" fontId="42" fillId="0" borderId="0" xfId="1" applyFont="1" applyFill="1" applyBorder="1" applyAlignment="1" applyProtection="1">
      <alignment horizontal="center" vertical="center"/>
    </xf>
    <xf numFmtId="0" fontId="45" fillId="0" borderId="0" xfId="0" applyFont="1">
      <alignment vertical="center"/>
    </xf>
    <xf numFmtId="38" fontId="42" fillId="0" borderId="0" xfId="1" applyFont="1" applyFill="1" applyBorder="1" applyAlignment="1" applyProtection="1">
      <alignment vertical="center"/>
    </xf>
    <xf numFmtId="38" fontId="42" fillId="0" borderId="0" xfId="0" applyNumberFormat="1" applyFont="1">
      <alignment vertical="center"/>
    </xf>
    <xf numFmtId="0" fontId="46" fillId="0" borderId="0" xfId="0" applyFont="1">
      <alignment vertical="center"/>
    </xf>
    <xf numFmtId="178" fontId="42" fillId="0" borderId="0" xfId="0" applyNumberFormat="1" applyFont="1" applyAlignment="1">
      <alignment horizontal="center" vertical="center"/>
    </xf>
    <xf numFmtId="179" fontId="42" fillId="0" borderId="0" xfId="0" applyNumberFormat="1" applyFont="1" applyAlignment="1">
      <alignment horizontal="center" vertical="center"/>
    </xf>
    <xf numFmtId="177" fontId="42" fillId="0" borderId="0" xfId="0" applyNumberFormat="1" applyFont="1" applyAlignment="1">
      <alignment horizontal="center" vertical="center"/>
    </xf>
    <xf numFmtId="3" fontId="42" fillId="0" borderId="0" xfId="0" applyNumberFormat="1" applyFont="1">
      <alignment vertical="center"/>
    </xf>
    <xf numFmtId="0" fontId="42" fillId="0" borderId="0" xfId="0" applyFont="1" applyAlignment="1">
      <alignment vertical="center" textRotation="255"/>
    </xf>
    <xf numFmtId="178" fontId="42" fillId="0" borderId="0" xfId="0" applyNumberFormat="1" applyFont="1">
      <alignment vertical="center"/>
    </xf>
    <xf numFmtId="179" fontId="42" fillId="0" borderId="0" xfId="0" applyNumberFormat="1" applyFont="1">
      <alignment vertical="center"/>
    </xf>
    <xf numFmtId="177" fontId="42" fillId="0" borderId="0" xfId="0" applyNumberFormat="1" applyFont="1">
      <alignment vertical="center"/>
    </xf>
    <xf numFmtId="49" fontId="42" fillId="0" borderId="0" xfId="0" applyNumberFormat="1" applyFont="1">
      <alignment vertical="center"/>
    </xf>
    <xf numFmtId="14" fontId="42" fillId="0" borderId="0" xfId="0" applyNumberFormat="1" applyFont="1">
      <alignment vertical="center"/>
    </xf>
    <xf numFmtId="0" fontId="43" fillId="0" borderId="0" xfId="0" applyFont="1">
      <alignment vertical="center"/>
    </xf>
    <xf numFmtId="0" fontId="45" fillId="0" borderId="4" xfId="0" applyFont="1" applyBorder="1" applyAlignment="1">
      <alignment horizontal="center" vertical="center"/>
    </xf>
    <xf numFmtId="0" fontId="50" fillId="0" borderId="0" xfId="0" applyFont="1">
      <alignment vertical="center"/>
    </xf>
    <xf numFmtId="0" fontId="51" fillId="0" borderId="0" xfId="0" applyFont="1">
      <alignment vertical="center"/>
    </xf>
    <xf numFmtId="0" fontId="45" fillId="0" borderId="2" xfId="0" applyFont="1" applyBorder="1" applyAlignment="1">
      <alignment horizontal="center" vertical="center"/>
    </xf>
    <xf numFmtId="0" fontId="43" fillId="0" borderId="3" xfId="0" applyFont="1" applyBorder="1" applyAlignment="1">
      <alignment horizontal="center" vertical="center"/>
    </xf>
    <xf numFmtId="0" fontId="43" fillId="0" borderId="4" xfId="0" applyFont="1" applyBorder="1" applyAlignment="1">
      <alignment horizontal="center" vertical="center"/>
    </xf>
    <xf numFmtId="0" fontId="48" fillId="0" borderId="1" xfId="0" applyFont="1" applyBorder="1" applyAlignment="1">
      <alignment vertical="center" wrapText="1"/>
    </xf>
    <xf numFmtId="0" fontId="42" fillId="6" borderId="7" xfId="0" applyFont="1" applyFill="1" applyBorder="1">
      <alignment vertical="center"/>
    </xf>
    <xf numFmtId="0" fontId="42" fillId="6" borderId="0" xfId="0" applyFont="1" applyFill="1">
      <alignment vertical="center"/>
    </xf>
    <xf numFmtId="38" fontId="32" fillId="0" borderId="1" xfId="1" applyFont="1" applyFill="1" applyBorder="1" applyAlignment="1" applyProtection="1">
      <alignment horizontal="right" vertical="center" wrapText="1"/>
    </xf>
    <xf numFmtId="0" fontId="47" fillId="6" borderId="0" xfId="0" applyFont="1" applyFill="1" applyAlignment="1">
      <alignment horizontal="center" vertical="center"/>
    </xf>
    <xf numFmtId="0" fontId="45" fillId="6" borderId="0" xfId="0" applyFont="1" applyFill="1">
      <alignment vertical="center"/>
    </xf>
    <xf numFmtId="0" fontId="45" fillId="6" borderId="4" xfId="0" applyFont="1" applyFill="1" applyBorder="1" applyAlignment="1">
      <alignment horizontal="center"/>
    </xf>
    <xf numFmtId="0" fontId="45" fillId="6" borderId="0" xfId="0" applyFont="1" applyFill="1" applyAlignment="1">
      <alignment shrinkToFit="1"/>
    </xf>
    <xf numFmtId="38" fontId="45" fillId="6" borderId="4" xfId="1" applyFont="1" applyFill="1" applyBorder="1" applyAlignment="1" applyProtection="1">
      <alignment horizontal="center"/>
    </xf>
    <xf numFmtId="0" fontId="42" fillId="6" borderId="0" xfId="0" applyFont="1" applyFill="1" applyAlignment="1">
      <alignment horizontal="center" vertical="center"/>
    </xf>
    <xf numFmtId="38" fontId="42" fillId="6" borderId="0" xfId="1" applyFont="1" applyFill="1" applyBorder="1" applyAlignment="1" applyProtection="1">
      <alignment horizontal="center" vertical="center"/>
    </xf>
    <xf numFmtId="0" fontId="50" fillId="6" borderId="0" xfId="0" applyFont="1" applyFill="1">
      <alignment vertical="center"/>
    </xf>
    <xf numFmtId="0" fontId="48" fillId="6" borderId="0" xfId="0" applyFont="1" applyFill="1" applyAlignment="1">
      <alignment vertical="center" wrapText="1"/>
    </xf>
    <xf numFmtId="0" fontId="43" fillId="6" borderId="0" xfId="0" applyFont="1" applyFill="1">
      <alignment vertical="center"/>
    </xf>
    <xf numFmtId="38" fontId="42" fillId="6" borderId="0" xfId="1" applyFont="1" applyFill="1" applyBorder="1" applyAlignment="1" applyProtection="1">
      <alignment vertical="center"/>
    </xf>
    <xf numFmtId="0" fontId="42" fillId="6" borderId="0" xfId="0" applyFont="1" applyFill="1" applyAlignment="1">
      <alignment vertical="center" wrapText="1"/>
    </xf>
    <xf numFmtId="0" fontId="48" fillId="6" borderId="1" xfId="0" applyFont="1" applyFill="1" applyBorder="1" applyAlignment="1">
      <alignment vertical="center" wrapText="1"/>
    </xf>
    <xf numFmtId="0" fontId="48" fillId="6" borderId="0" xfId="0" applyFont="1" applyFill="1" applyAlignment="1">
      <alignment horizontal="left" vertical="center" wrapText="1"/>
    </xf>
    <xf numFmtId="38" fontId="32" fillId="6" borderId="160" xfId="1" applyFont="1" applyFill="1" applyBorder="1" applyAlignment="1" applyProtection="1">
      <alignment horizontal="right" vertical="center" shrinkToFit="1"/>
    </xf>
    <xf numFmtId="38" fontId="32" fillId="6" borderId="0" xfId="1" applyFont="1" applyFill="1" applyBorder="1" applyAlignment="1" applyProtection="1">
      <alignment vertical="center" shrinkToFit="1"/>
    </xf>
    <xf numFmtId="0" fontId="49" fillId="6" borderId="0" xfId="0" applyFont="1" applyFill="1">
      <alignment vertical="center"/>
    </xf>
    <xf numFmtId="0" fontId="42" fillId="6" borderId="164" xfId="0" applyFont="1" applyFill="1" applyBorder="1">
      <alignment vertical="center"/>
    </xf>
    <xf numFmtId="0" fontId="42" fillId="6" borderId="1" xfId="0" applyFont="1" applyFill="1" applyBorder="1" applyAlignment="1">
      <alignment horizontal="center" vertical="center"/>
    </xf>
    <xf numFmtId="0" fontId="0" fillId="6" borderId="0" xfId="0" applyFill="1">
      <alignment vertical="center"/>
    </xf>
    <xf numFmtId="38" fontId="32" fillId="6" borderId="0" xfId="1" applyFont="1" applyFill="1" applyBorder="1" applyAlignment="1" applyProtection="1">
      <alignment vertical="center" wrapText="1"/>
    </xf>
    <xf numFmtId="0" fontId="47" fillId="6" borderId="0" xfId="0" applyFont="1" applyFill="1">
      <alignment vertical="center"/>
    </xf>
    <xf numFmtId="0" fontId="51" fillId="6" borderId="0" xfId="0" applyFont="1" applyFill="1">
      <alignment vertical="center"/>
    </xf>
    <xf numFmtId="0" fontId="45" fillId="6" borderId="0" xfId="0" applyFont="1" applyFill="1" applyAlignment="1">
      <alignment horizontal="center" vertical="center" shrinkToFit="1"/>
    </xf>
    <xf numFmtId="0" fontId="45" fillId="6" borderId="0" xfId="0" applyFont="1" applyFill="1" applyAlignment="1">
      <alignment vertical="center" shrinkToFit="1"/>
    </xf>
    <xf numFmtId="38" fontId="45" fillId="6" borderId="0" xfId="0" applyNumberFormat="1" applyFont="1" applyFill="1">
      <alignment vertical="center"/>
    </xf>
    <xf numFmtId="38" fontId="42" fillId="6" borderId="0" xfId="0" applyNumberFormat="1" applyFont="1" applyFill="1" applyAlignment="1">
      <alignment horizontal="center" vertical="center"/>
    </xf>
    <xf numFmtId="0" fontId="44" fillId="6" borderId="0" xfId="0" applyFont="1" applyFill="1">
      <alignment vertical="center"/>
    </xf>
    <xf numFmtId="38" fontId="48" fillId="6" borderId="1" xfId="1" applyFont="1" applyFill="1" applyBorder="1" applyAlignment="1" applyProtection="1">
      <alignment vertical="center" wrapText="1"/>
    </xf>
    <xf numFmtId="38" fontId="48" fillId="6" borderId="0" xfId="1" applyFont="1" applyFill="1" applyBorder="1" applyAlignment="1" applyProtection="1">
      <alignment vertical="center" wrapText="1"/>
    </xf>
    <xf numFmtId="0" fontId="44" fillId="6" borderId="1" xfId="0" applyFont="1" applyFill="1" applyBorder="1" applyAlignment="1">
      <alignment horizontal="center" vertical="center"/>
    </xf>
    <xf numFmtId="0" fontId="29" fillId="6" borderId="0" xfId="0" applyFont="1" applyFill="1">
      <alignment vertical="center"/>
    </xf>
    <xf numFmtId="38" fontId="29" fillId="6" borderId="0" xfId="1" applyFont="1" applyFill="1" applyBorder="1" applyAlignment="1" applyProtection="1">
      <alignment vertical="center"/>
    </xf>
    <xf numFmtId="0" fontId="25" fillId="6" borderId="0" xfId="0" applyFont="1" applyFill="1">
      <alignment vertical="center"/>
    </xf>
    <xf numFmtId="0" fontId="29" fillId="6" borderId="0" xfId="0" applyFont="1" applyFill="1" applyAlignment="1">
      <alignment vertical="center" shrinkToFit="1"/>
    </xf>
    <xf numFmtId="38" fontId="23" fillId="6" borderId="0" xfId="0" applyNumberFormat="1" applyFont="1" applyFill="1" applyAlignment="1">
      <alignment vertical="center" shrinkToFit="1"/>
    </xf>
    <xf numFmtId="38" fontId="23" fillId="6" borderId="0" xfId="1" applyFont="1" applyFill="1" applyBorder="1" applyAlignment="1" applyProtection="1">
      <alignment vertical="center" shrinkToFit="1"/>
    </xf>
    <xf numFmtId="0" fontId="30" fillId="6" borderId="0" xfId="0" applyFont="1" applyFill="1" applyAlignment="1">
      <alignment horizontal="center" vertical="center" shrinkToFit="1"/>
    </xf>
    <xf numFmtId="38" fontId="29" fillId="6" borderId="0" xfId="1" applyFont="1" applyFill="1" applyBorder="1" applyAlignment="1" applyProtection="1">
      <alignment vertical="center" shrinkToFit="1"/>
    </xf>
    <xf numFmtId="38" fontId="23" fillId="6" borderId="0" xfId="1" applyFont="1" applyFill="1" applyBorder="1" applyAlignment="1" applyProtection="1">
      <alignment vertical="center"/>
    </xf>
    <xf numFmtId="0" fontId="0" fillId="6" borderId="4" xfId="0" applyFill="1" applyBorder="1">
      <alignment vertical="center"/>
    </xf>
    <xf numFmtId="38" fontId="0" fillId="6" borderId="4" xfId="1" applyFont="1" applyFill="1" applyBorder="1" applyAlignment="1" applyProtection="1">
      <alignment vertical="center"/>
    </xf>
    <xf numFmtId="0" fontId="29" fillId="6" borderId="0" xfId="0" applyFont="1" applyFill="1" applyAlignment="1">
      <alignment vertical="center" textRotation="255"/>
    </xf>
    <xf numFmtId="178" fontId="29" fillId="6" borderId="0" xfId="0" applyNumberFormat="1" applyFont="1" applyFill="1">
      <alignment vertical="center"/>
    </xf>
    <xf numFmtId="179" fontId="29" fillId="6" borderId="0" xfId="0" applyNumberFormat="1" applyFont="1" applyFill="1">
      <alignment vertical="center"/>
    </xf>
    <xf numFmtId="177" fontId="29" fillId="6" borderId="0" xfId="0" applyNumberFormat="1" applyFont="1" applyFill="1">
      <alignment vertical="center"/>
    </xf>
    <xf numFmtId="38" fontId="0" fillId="6" borderId="0" xfId="1" applyFont="1" applyFill="1" applyAlignment="1" applyProtection="1">
      <alignment vertical="center"/>
    </xf>
    <xf numFmtId="0" fontId="28" fillId="6" borderId="0" xfId="0" applyFont="1" applyFill="1" applyAlignment="1">
      <alignment vertical="center" wrapText="1"/>
    </xf>
    <xf numFmtId="38" fontId="0" fillId="6" borderId="0" xfId="1" applyFont="1" applyFill="1" applyBorder="1" applyAlignment="1">
      <alignment horizontal="right" vertical="center" shrinkToFit="1"/>
    </xf>
    <xf numFmtId="0" fontId="33" fillId="6" borderId="0" xfId="2" applyFill="1" applyAlignment="1">
      <alignment horizontal="center" vertical="center"/>
    </xf>
    <xf numFmtId="0" fontId="0" fillId="6" borderId="6" xfId="0" applyFill="1" applyBorder="1">
      <alignment vertical="center"/>
    </xf>
    <xf numFmtId="38" fontId="0" fillId="6" borderId="0" xfId="0" applyNumberFormat="1" applyFill="1">
      <alignment vertical="center"/>
    </xf>
    <xf numFmtId="0" fontId="26" fillId="6" borderId="0" xfId="0" applyFont="1" applyFill="1" applyAlignment="1">
      <alignment horizontal="left" vertical="center"/>
    </xf>
    <xf numFmtId="0" fontId="27" fillId="6" borderId="0" xfId="0" applyFont="1" applyFill="1" applyAlignment="1">
      <alignment horizontal="center" vertical="center"/>
    </xf>
    <xf numFmtId="0" fontId="53" fillId="6" borderId="0" xfId="0" applyFont="1" applyFill="1" applyAlignment="1">
      <alignment horizontal="left" vertical="center"/>
    </xf>
    <xf numFmtId="0" fontId="27" fillId="6" borderId="0" xfId="0" applyFont="1" applyFill="1" applyAlignment="1">
      <alignment horizontal="right" vertical="top"/>
    </xf>
    <xf numFmtId="38" fontId="33" fillId="6" borderId="0" xfId="2" applyNumberFormat="1" applyFill="1" applyBorder="1" applyAlignment="1" applyProtection="1">
      <alignment horizontal="center" vertical="center" shrinkToFit="1"/>
    </xf>
    <xf numFmtId="0" fontId="0" fillId="6" borderId="0" xfId="0" applyFill="1" applyAlignment="1">
      <alignment horizontal="left" vertical="center"/>
    </xf>
    <xf numFmtId="0" fontId="0" fillId="6" borderId="0" xfId="0" applyFill="1" applyAlignment="1">
      <alignment horizontal="center" vertical="center"/>
    </xf>
    <xf numFmtId="0" fontId="36" fillId="6" borderId="0" xfId="0" applyFont="1" applyFill="1">
      <alignment vertical="center"/>
    </xf>
    <xf numFmtId="0" fontId="34" fillId="6" borderId="0" xfId="0" applyFont="1" applyFill="1">
      <alignment vertical="center"/>
    </xf>
    <xf numFmtId="0" fontId="37" fillId="6" borderId="0" xfId="0" applyFont="1" applyFill="1">
      <alignment vertical="center"/>
    </xf>
    <xf numFmtId="0" fontId="56" fillId="6" borderId="0" xfId="0" applyFont="1" applyFill="1">
      <alignment vertical="center"/>
    </xf>
    <xf numFmtId="0" fontId="58" fillId="6" borderId="0" xfId="2" applyFont="1" applyFill="1" applyAlignment="1" applyProtection="1"/>
    <xf numFmtId="0" fontId="59" fillId="6" borderId="0" xfId="2" applyFont="1" applyFill="1" applyAlignment="1" applyProtection="1"/>
    <xf numFmtId="0" fontId="22" fillId="6" borderId="0" xfId="0" applyFont="1" applyFill="1">
      <alignment vertical="center"/>
    </xf>
    <xf numFmtId="0" fontId="29" fillId="6" borderId="0" xfId="0" applyFont="1" applyFill="1" applyAlignment="1">
      <alignment horizontal="center" vertical="center" shrinkToFit="1"/>
    </xf>
    <xf numFmtId="0" fontId="30" fillId="6" borderId="0" xfId="0" applyFont="1" applyFill="1" applyAlignment="1">
      <alignment horizontal="left" vertical="center"/>
    </xf>
    <xf numFmtId="38" fontId="33" fillId="6" borderId="0" xfId="2" applyNumberFormat="1" applyFill="1" applyBorder="1" applyAlignment="1" applyProtection="1">
      <alignment vertical="center" shrinkToFit="1"/>
    </xf>
    <xf numFmtId="0" fontId="0" fillId="0" borderId="0" xfId="0" applyProtection="1">
      <alignment vertical="center"/>
      <protection hidden="1"/>
    </xf>
    <xf numFmtId="0" fontId="29" fillId="0" borderId="0" xfId="0" applyFont="1" applyProtection="1">
      <alignment vertical="center"/>
      <protection hidden="1"/>
    </xf>
    <xf numFmtId="0" fontId="0" fillId="0" borderId="0" xfId="0" applyAlignment="1" applyProtection="1">
      <alignment horizontal="center" vertical="center"/>
      <protection hidden="1"/>
    </xf>
    <xf numFmtId="0" fontId="0" fillId="6" borderId="0" xfId="0" applyFill="1" applyProtection="1">
      <alignment vertical="center"/>
      <protection hidden="1"/>
    </xf>
    <xf numFmtId="38" fontId="0" fillId="6" borderId="0" xfId="1" applyFont="1" applyFill="1" applyAlignment="1" applyProtection="1">
      <alignment vertical="center"/>
      <protection hidden="1"/>
    </xf>
    <xf numFmtId="0" fontId="0" fillId="2" borderId="26" xfId="0" applyFill="1" applyBorder="1" applyAlignment="1" applyProtection="1">
      <alignment horizontal="center" vertical="center"/>
      <protection hidden="1"/>
    </xf>
    <xf numFmtId="0" fontId="0" fillId="2" borderId="111" xfId="0" applyFill="1" applyBorder="1" applyAlignment="1" applyProtection="1">
      <alignment horizontal="center" vertical="center"/>
      <protection hidden="1"/>
    </xf>
    <xf numFmtId="0" fontId="0" fillId="2" borderId="78" xfId="0" applyFill="1" applyBorder="1" applyAlignment="1" applyProtection="1">
      <alignment horizontal="center" vertical="center"/>
      <protection hidden="1"/>
    </xf>
    <xf numFmtId="0" fontId="0" fillId="2" borderId="112" xfId="0" applyFill="1" applyBorder="1" applyAlignment="1" applyProtection="1">
      <alignment horizontal="center" vertical="center"/>
      <protection hidden="1"/>
    </xf>
    <xf numFmtId="3" fontId="0" fillId="6" borderId="0" xfId="0" applyNumberFormat="1" applyFill="1" applyProtection="1">
      <alignment vertical="center"/>
      <protection hidden="1"/>
    </xf>
    <xf numFmtId="0" fontId="0" fillId="6" borderId="0" xfId="0" applyFill="1" applyAlignment="1" applyProtection="1">
      <alignment horizontal="center" vertical="center"/>
      <protection hidden="1"/>
    </xf>
    <xf numFmtId="38" fontId="0" fillId="2" borderId="38" xfId="1" applyFont="1" applyFill="1" applyBorder="1" applyAlignment="1" applyProtection="1">
      <alignment vertical="center"/>
      <protection hidden="1"/>
    </xf>
    <xf numFmtId="38" fontId="0" fillId="2" borderId="4" xfId="1" applyFont="1" applyFill="1" applyBorder="1" applyAlignment="1" applyProtection="1">
      <alignment vertical="center"/>
      <protection hidden="1"/>
    </xf>
    <xf numFmtId="38" fontId="0" fillId="2" borderId="39" xfId="1" applyFont="1" applyFill="1" applyBorder="1" applyAlignment="1" applyProtection="1">
      <alignment vertical="center"/>
      <protection hidden="1"/>
    </xf>
    <xf numFmtId="38" fontId="29" fillId="0" borderId="0" xfId="1" applyFont="1" applyFill="1" applyBorder="1" applyAlignment="1" applyProtection="1">
      <alignment vertical="center"/>
      <protection hidden="1"/>
    </xf>
    <xf numFmtId="0" fontId="28" fillId="0" borderId="0" xfId="0" applyFont="1" applyProtection="1">
      <alignment vertical="center"/>
      <protection hidden="1"/>
    </xf>
    <xf numFmtId="38" fontId="25" fillId="0" borderId="0" xfId="1" applyFont="1" applyAlignment="1" applyProtection="1">
      <alignment vertical="center" shrinkToFit="1"/>
      <protection hidden="1"/>
    </xf>
    <xf numFmtId="0" fontId="24" fillId="0" borderId="0" xfId="0" applyFont="1" applyAlignment="1" applyProtection="1">
      <alignment horizontal="center" vertical="center"/>
      <protection hidden="1"/>
    </xf>
    <xf numFmtId="0" fontId="25" fillId="0" borderId="0" xfId="0" applyFont="1" applyAlignment="1" applyProtection="1">
      <alignment horizontal="center" vertical="center"/>
      <protection hidden="1"/>
    </xf>
    <xf numFmtId="0" fontId="25" fillId="0" borderId="0" xfId="0" applyFont="1" applyAlignment="1" applyProtection="1">
      <alignment horizontal="center" vertical="center" shrinkToFit="1"/>
      <protection hidden="1"/>
    </xf>
    <xf numFmtId="0" fontId="25" fillId="0" borderId="0" xfId="0" applyFont="1" applyProtection="1">
      <alignment vertical="center"/>
      <protection hidden="1"/>
    </xf>
    <xf numFmtId="0" fontId="25" fillId="0" borderId="0" xfId="0" applyFont="1" applyAlignment="1" applyProtection="1">
      <alignment vertical="center" shrinkToFit="1"/>
      <protection hidden="1"/>
    </xf>
    <xf numFmtId="38" fontId="25" fillId="0" borderId="0" xfId="1" applyFont="1" applyFill="1" applyBorder="1" applyAlignment="1" applyProtection="1">
      <alignment vertical="center" shrinkToFit="1"/>
      <protection hidden="1"/>
    </xf>
    <xf numFmtId="38" fontId="25" fillId="0" borderId="0" xfId="1" applyFont="1" applyFill="1" applyBorder="1" applyAlignment="1" applyProtection="1">
      <alignment vertical="center"/>
      <protection hidden="1"/>
    </xf>
    <xf numFmtId="0" fontId="29" fillId="0" borderId="0" xfId="0" applyFont="1" applyAlignment="1" applyProtection="1">
      <alignment horizontal="center" vertical="center"/>
      <protection hidden="1"/>
    </xf>
    <xf numFmtId="0" fontId="0" fillId="2" borderId="9" xfId="0" applyFill="1" applyBorder="1" applyProtection="1">
      <alignment vertical="center"/>
      <protection hidden="1"/>
    </xf>
    <xf numFmtId="0" fontId="0" fillId="2" borderId="139" xfId="0" applyFill="1" applyBorder="1" applyProtection="1">
      <alignment vertical="center"/>
      <protection hidden="1"/>
    </xf>
    <xf numFmtId="0" fontId="30" fillId="2" borderId="77" xfId="0" applyFont="1" applyFill="1" applyBorder="1" applyAlignment="1" applyProtection="1">
      <alignment horizontal="center" vertical="center" shrinkToFit="1"/>
      <protection hidden="1"/>
    </xf>
    <xf numFmtId="0" fontId="0" fillId="2" borderId="77" xfId="0" applyFill="1" applyBorder="1" applyProtection="1">
      <alignment vertical="center"/>
      <protection hidden="1"/>
    </xf>
    <xf numFmtId="0" fontId="0" fillId="2" borderId="50" xfId="0" applyFill="1" applyBorder="1" applyProtection="1">
      <alignment vertical="center"/>
      <protection hidden="1"/>
    </xf>
    <xf numFmtId="0" fontId="0" fillId="2" borderId="45" xfId="0" applyFill="1" applyBorder="1" applyProtection="1">
      <alignment vertical="center"/>
      <protection hidden="1"/>
    </xf>
    <xf numFmtId="0" fontId="1" fillId="0" borderId="0" xfId="0" applyFont="1" applyAlignment="1" applyProtection="1">
      <alignment vertical="center" shrinkToFit="1"/>
      <protection hidden="1"/>
    </xf>
    <xf numFmtId="0" fontId="3" fillId="0" borderId="0" xfId="0" applyFont="1" applyAlignment="1" applyProtection="1">
      <alignment vertical="top" textRotation="255" shrinkToFit="1"/>
      <protection hidden="1"/>
    </xf>
    <xf numFmtId="0" fontId="9" fillId="6" borderId="25" xfId="0" applyFont="1" applyFill="1" applyBorder="1" applyAlignment="1" applyProtection="1">
      <alignment vertical="center" shrinkToFit="1"/>
      <protection hidden="1"/>
    </xf>
    <xf numFmtId="0" fontId="9" fillId="6" borderId="13" xfId="0" applyFont="1" applyFill="1" applyBorder="1" applyAlignment="1" applyProtection="1">
      <alignment vertical="center" shrinkToFit="1"/>
      <protection hidden="1"/>
    </xf>
    <xf numFmtId="0" fontId="9" fillId="6" borderId="0" xfId="0" applyFont="1" applyFill="1" applyAlignment="1" applyProtection="1">
      <alignment vertical="center" shrinkToFit="1"/>
      <protection hidden="1"/>
    </xf>
    <xf numFmtId="0" fontId="9" fillId="6" borderId="28" xfId="0" applyFont="1" applyFill="1" applyBorder="1" applyAlignment="1" applyProtection="1">
      <alignment vertical="center" shrinkToFit="1"/>
      <protection hidden="1"/>
    </xf>
    <xf numFmtId="0" fontId="9" fillId="6" borderId="26" xfId="0" applyFont="1" applyFill="1" applyBorder="1" applyAlignment="1" applyProtection="1">
      <alignment vertical="center" shrinkToFit="1"/>
      <protection hidden="1"/>
    </xf>
    <xf numFmtId="0" fontId="9" fillId="6" borderId="21" xfId="0" applyFont="1" applyFill="1" applyBorder="1" applyAlignment="1" applyProtection="1">
      <alignment vertical="center" shrinkToFit="1"/>
      <protection hidden="1"/>
    </xf>
    <xf numFmtId="0" fontId="9" fillId="0" borderId="0" xfId="0" applyFont="1" applyProtection="1">
      <alignment vertical="center"/>
      <protection hidden="1"/>
    </xf>
    <xf numFmtId="0" fontId="8" fillId="0" borderId="0" xfId="0" applyFont="1" applyAlignment="1" applyProtection="1">
      <alignment vertical="center" shrinkToFit="1"/>
      <protection hidden="1"/>
    </xf>
    <xf numFmtId="0" fontId="9" fillId="0" borderId="0" xfId="0" applyFont="1" applyAlignment="1" applyProtection="1">
      <alignment vertical="center" shrinkToFit="1"/>
      <protection hidden="1"/>
    </xf>
    <xf numFmtId="3" fontId="9" fillId="0" borderId="0" xfId="0" applyNumberFormat="1" applyFont="1" applyAlignment="1" applyProtection="1">
      <alignment vertical="center" shrinkToFit="1"/>
      <protection hidden="1"/>
    </xf>
    <xf numFmtId="0" fontId="1" fillId="0" borderId="0" xfId="0" applyFont="1" applyAlignment="1" applyProtection="1">
      <alignment vertical="center" textRotation="255" shrinkToFit="1"/>
      <protection hidden="1"/>
    </xf>
    <xf numFmtId="0" fontId="5" fillId="0" borderId="0" xfId="0" applyFont="1" applyAlignment="1" applyProtection="1">
      <alignment vertical="center" wrapText="1"/>
      <protection hidden="1"/>
    </xf>
    <xf numFmtId="0" fontId="5" fillId="0" borderId="0" xfId="0" applyFont="1" applyAlignment="1" applyProtection="1">
      <alignment vertical="top" shrinkToFit="1"/>
      <protection hidden="1"/>
    </xf>
    <xf numFmtId="0" fontId="16" fillId="6" borderId="0" xfId="0" applyFont="1" applyFill="1" applyAlignment="1" applyProtection="1">
      <alignment vertical="center" wrapText="1" shrinkToFit="1"/>
      <protection hidden="1"/>
    </xf>
    <xf numFmtId="0" fontId="7" fillId="6" borderId="0" xfId="0" applyFont="1" applyFill="1" applyAlignment="1" applyProtection="1">
      <alignment vertical="center" wrapText="1"/>
      <protection hidden="1"/>
    </xf>
    <xf numFmtId="38" fontId="8" fillId="6" borderId="24" xfId="1" applyFont="1" applyFill="1" applyBorder="1" applyAlignment="1" applyProtection="1">
      <alignment vertical="center" shrinkToFit="1"/>
      <protection hidden="1"/>
    </xf>
    <xf numFmtId="38" fontId="8" fillId="6" borderId="6" xfId="1" applyFont="1" applyFill="1" applyBorder="1" applyAlignment="1" applyProtection="1">
      <alignment vertical="center" shrinkToFit="1"/>
      <protection hidden="1"/>
    </xf>
    <xf numFmtId="38" fontId="8" fillId="6" borderId="3" xfId="1" applyFont="1" applyFill="1" applyBorder="1" applyAlignment="1" applyProtection="1">
      <alignment vertical="center" shrinkToFit="1"/>
      <protection hidden="1"/>
    </xf>
    <xf numFmtId="0" fontId="36" fillId="0" borderId="0" xfId="0" applyFont="1">
      <alignment vertical="center"/>
    </xf>
    <xf numFmtId="0" fontId="36" fillId="0" borderId="0" xfId="0" applyFont="1" applyProtection="1">
      <alignment vertical="center"/>
      <protection hidden="1"/>
    </xf>
    <xf numFmtId="0" fontId="36" fillId="0" borderId="102" xfId="0" applyFont="1" applyBorder="1" applyAlignment="1">
      <alignment horizontal="center" vertical="center"/>
    </xf>
    <xf numFmtId="0" fontId="36" fillId="0" borderId="103" xfId="0" applyFont="1" applyBorder="1" applyAlignment="1">
      <alignment horizontal="center" vertical="center"/>
    </xf>
    <xf numFmtId="0" fontId="37" fillId="0" borderId="0" xfId="0" applyFont="1" applyProtection="1">
      <alignment vertical="center"/>
      <protection hidden="1"/>
    </xf>
    <xf numFmtId="0" fontId="36" fillId="0" borderId="18" xfId="0" applyFont="1" applyBorder="1" applyAlignment="1">
      <alignment horizontal="center" vertical="center"/>
    </xf>
    <xf numFmtId="0" fontId="38" fillId="0" borderId="0" xfId="0" applyFont="1" applyAlignment="1" applyProtection="1">
      <alignment horizontal="center" vertical="center"/>
      <protection hidden="1"/>
    </xf>
    <xf numFmtId="0" fontId="38" fillId="0" borderId="0" xfId="0" applyFont="1" applyProtection="1">
      <alignment vertical="center"/>
      <protection hidden="1"/>
    </xf>
    <xf numFmtId="0" fontId="34" fillId="8" borderId="137" xfId="0" applyFont="1" applyFill="1" applyBorder="1" applyAlignment="1" applyProtection="1">
      <alignment horizontal="center" vertical="center"/>
      <protection locked="0"/>
    </xf>
    <xf numFmtId="0" fontId="34" fillId="8" borderId="18" xfId="0" applyFont="1" applyFill="1" applyBorder="1" applyAlignment="1" applyProtection="1">
      <alignment horizontal="center" vertical="center"/>
      <protection locked="0"/>
    </xf>
    <xf numFmtId="178" fontId="30" fillId="8" borderId="64" xfId="0" applyNumberFormat="1" applyFont="1" applyFill="1" applyBorder="1" applyAlignment="1" applyProtection="1">
      <alignment vertical="center" shrinkToFit="1"/>
      <protection locked="0"/>
    </xf>
    <xf numFmtId="179" fontId="30" fillId="8" borderId="64" xfId="0" applyNumberFormat="1" applyFont="1" applyFill="1" applyBorder="1" applyAlignment="1" applyProtection="1">
      <alignment vertical="center" shrinkToFit="1"/>
      <protection locked="0"/>
    </xf>
    <xf numFmtId="178" fontId="30" fillId="8" borderId="18" xfId="0" applyNumberFormat="1" applyFont="1" applyFill="1" applyBorder="1" applyAlignment="1" applyProtection="1">
      <alignment vertical="center" shrinkToFit="1"/>
      <protection locked="0"/>
    </xf>
    <xf numFmtId="179" fontId="30" fillId="8" borderId="18" xfId="0" applyNumberFormat="1" applyFont="1" applyFill="1" applyBorder="1" applyAlignment="1" applyProtection="1">
      <alignment vertical="center" shrinkToFit="1"/>
      <protection locked="0"/>
    </xf>
    <xf numFmtId="178" fontId="30" fillId="8" borderId="70" xfId="0" applyNumberFormat="1" applyFont="1" applyFill="1" applyBorder="1" applyAlignment="1" applyProtection="1">
      <alignment vertical="center" shrinkToFit="1"/>
      <protection locked="0"/>
    </xf>
    <xf numFmtId="179" fontId="30" fillId="8" borderId="70" xfId="0" applyNumberFormat="1" applyFont="1" applyFill="1" applyBorder="1" applyAlignment="1" applyProtection="1">
      <alignment vertical="center" shrinkToFit="1"/>
      <protection locked="0"/>
    </xf>
    <xf numFmtId="0" fontId="0" fillId="3" borderId="177" xfId="0" applyFill="1" applyBorder="1">
      <alignment vertical="center"/>
    </xf>
    <xf numFmtId="0" fontId="0" fillId="3" borderId="178" xfId="0" applyFill="1" applyBorder="1">
      <alignment vertical="center"/>
    </xf>
    <xf numFmtId="0" fontId="0" fillId="3" borderId="179" xfId="0" applyFill="1" applyBorder="1">
      <alignment vertical="center"/>
    </xf>
    <xf numFmtId="0" fontId="0" fillId="3" borderId="180" xfId="0" applyFill="1" applyBorder="1">
      <alignment vertical="center"/>
    </xf>
    <xf numFmtId="0" fontId="0" fillId="3" borderId="181" xfId="0" applyFill="1" applyBorder="1">
      <alignment vertical="center"/>
    </xf>
    <xf numFmtId="0" fontId="0" fillId="3" borderId="182" xfId="0" applyFill="1" applyBorder="1">
      <alignment vertical="center"/>
    </xf>
    <xf numFmtId="0" fontId="29" fillId="3" borderId="178" xfId="0" applyFont="1" applyFill="1" applyBorder="1">
      <alignment vertical="center"/>
    </xf>
    <xf numFmtId="0" fontId="29" fillId="3" borderId="179" xfId="0" applyFont="1" applyFill="1" applyBorder="1">
      <alignment vertical="center"/>
    </xf>
    <xf numFmtId="0" fontId="29" fillId="3" borderId="180" xfId="0" applyFont="1" applyFill="1" applyBorder="1">
      <alignment vertical="center"/>
    </xf>
    <xf numFmtId="0" fontId="29" fillId="3" borderId="181" xfId="0" applyFont="1" applyFill="1" applyBorder="1">
      <alignment vertical="center"/>
    </xf>
    <xf numFmtId="0" fontId="29" fillId="3" borderId="181" xfId="0" applyFont="1" applyFill="1" applyBorder="1" applyAlignment="1">
      <alignment vertical="center" wrapText="1"/>
    </xf>
    <xf numFmtId="0" fontId="0" fillId="3" borderId="183" xfId="0" applyFill="1" applyBorder="1">
      <alignment vertical="center"/>
    </xf>
    <xf numFmtId="0" fontId="0" fillId="3" borderId="184" xfId="0" applyFill="1" applyBorder="1">
      <alignment vertical="center"/>
    </xf>
    <xf numFmtId="0" fontId="30" fillId="8" borderId="137" xfId="0" applyFont="1" applyFill="1" applyBorder="1" applyAlignment="1" applyProtection="1">
      <alignment horizontal="center" vertical="center" shrinkToFit="1"/>
      <protection locked="0"/>
    </xf>
    <xf numFmtId="178" fontId="30" fillId="8" borderId="137" xfId="0" applyNumberFormat="1" applyFont="1" applyFill="1" applyBorder="1" applyAlignment="1" applyProtection="1">
      <alignment horizontal="center" vertical="center" shrinkToFit="1"/>
      <protection locked="0"/>
    </xf>
    <xf numFmtId="179" fontId="30" fillId="8" borderId="137" xfId="0" applyNumberFormat="1" applyFont="1" applyFill="1" applyBorder="1" applyAlignment="1" applyProtection="1">
      <alignment horizontal="center" vertical="center" shrinkToFit="1"/>
      <protection locked="0"/>
    </xf>
    <xf numFmtId="177" fontId="30" fillId="8" borderId="137" xfId="0" applyNumberFormat="1" applyFont="1" applyFill="1" applyBorder="1" applyAlignment="1" applyProtection="1">
      <alignment horizontal="center" vertical="center" shrinkToFit="1"/>
      <protection locked="0"/>
    </xf>
    <xf numFmtId="182" fontId="30" fillId="8" borderId="137" xfId="0" applyNumberFormat="1" applyFont="1" applyFill="1" applyBorder="1" applyAlignment="1" applyProtection="1">
      <alignment horizontal="center" vertical="center" shrinkToFit="1"/>
      <protection locked="0"/>
    </xf>
    <xf numFmtId="0" fontId="0" fillId="3" borderId="178" xfId="0" applyFill="1" applyBorder="1" applyAlignment="1">
      <alignment horizontal="left" vertical="center"/>
    </xf>
    <xf numFmtId="0" fontId="0" fillId="3" borderId="178" xfId="0" applyFill="1" applyBorder="1" applyAlignment="1">
      <alignment horizontal="center" vertical="center"/>
    </xf>
    <xf numFmtId="0" fontId="30" fillId="3" borderId="178" xfId="0" applyFont="1" applyFill="1" applyBorder="1" applyAlignment="1">
      <alignment horizontal="left" vertical="center"/>
    </xf>
    <xf numFmtId="0" fontId="69" fillId="6" borderId="0" xfId="0" applyFont="1" applyFill="1">
      <alignment vertical="center"/>
    </xf>
    <xf numFmtId="38" fontId="32" fillId="8" borderId="1" xfId="1" applyFont="1" applyFill="1" applyBorder="1" applyAlignment="1" applyProtection="1">
      <alignment horizontal="right" vertical="center" shrinkToFit="1"/>
      <protection locked="0"/>
    </xf>
    <xf numFmtId="0" fontId="45" fillId="8" borderId="2" xfId="0" applyFont="1" applyFill="1" applyBorder="1" applyAlignment="1" applyProtection="1">
      <alignment horizontal="center" vertical="center"/>
      <protection locked="0"/>
    </xf>
    <xf numFmtId="0" fontId="45" fillId="8" borderId="4" xfId="0" applyFont="1" applyFill="1" applyBorder="1" applyAlignment="1" applyProtection="1">
      <alignment horizontal="center" vertical="center"/>
      <protection locked="0"/>
    </xf>
    <xf numFmtId="0" fontId="42" fillId="3" borderId="180" xfId="0" applyFont="1" applyFill="1" applyBorder="1">
      <alignment vertical="center"/>
    </xf>
    <xf numFmtId="0" fontId="42" fillId="3" borderId="181" xfId="0" applyFont="1" applyFill="1" applyBorder="1" applyAlignment="1">
      <alignment vertical="center" wrapText="1"/>
    </xf>
    <xf numFmtId="38" fontId="42" fillId="3" borderId="181" xfId="1" applyFont="1" applyFill="1" applyBorder="1" applyAlignment="1" applyProtection="1">
      <alignment horizontal="right" vertical="center"/>
    </xf>
    <xf numFmtId="0" fontId="43" fillId="8" borderId="2" xfId="0" applyFont="1" applyFill="1" applyBorder="1" applyAlignment="1" applyProtection="1">
      <alignment horizontal="center" vertical="center"/>
      <protection locked="0"/>
    </xf>
    <xf numFmtId="0" fontId="43" fillId="8" borderId="4" xfId="0" applyFont="1" applyFill="1" applyBorder="1" applyAlignment="1" applyProtection="1">
      <alignment horizontal="center" vertical="center"/>
      <protection locked="0"/>
    </xf>
    <xf numFmtId="38" fontId="32" fillId="8" borderId="124" xfId="1" applyFont="1" applyFill="1" applyBorder="1" applyAlignment="1" applyProtection="1">
      <alignment horizontal="right" vertical="center" shrinkToFit="1"/>
      <protection locked="0"/>
    </xf>
    <xf numFmtId="0" fontId="53" fillId="3" borderId="181" xfId="0" applyFont="1" applyFill="1" applyBorder="1">
      <alignment vertical="center"/>
    </xf>
    <xf numFmtId="0" fontId="48" fillId="3" borderId="181" xfId="0" applyFont="1" applyFill="1" applyBorder="1" applyAlignment="1">
      <alignment vertical="center" wrapText="1"/>
    </xf>
    <xf numFmtId="0" fontId="27" fillId="3" borderId="181" xfId="0" applyFont="1" applyFill="1" applyBorder="1">
      <alignment vertical="center"/>
    </xf>
    <xf numFmtId="0" fontId="54" fillId="3" borderId="181" xfId="0" applyFont="1" applyFill="1" applyBorder="1">
      <alignment vertical="center"/>
    </xf>
    <xf numFmtId="0" fontId="36" fillId="8" borderId="185" xfId="0" applyFont="1" applyFill="1" applyBorder="1">
      <alignment vertical="center"/>
    </xf>
    <xf numFmtId="0" fontId="1" fillId="6" borderId="0" xfId="0" applyFont="1" applyFill="1" applyAlignment="1" applyProtection="1">
      <alignment vertical="center" shrinkToFit="1"/>
      <protection hidden="1"/>
    </xf>
    <xf numFmtId="0" fontId="3" fillId="6" borderId="0" xfId="0" applyFont="1" applyFill="1" applyAlignment="1" applyProtection="1">
      <alignment vertical="top" textRotation="255" shrinkToFit="1"/>
      <protection hidden="1"/>
    </xf>
    <xf numFmtId="0" fontId="6" fillId="6" borderId="0" xfId="0" applyFont="1" applyFill="1" applyAlignment="1" applyProtection="1">
      <alignment horizontal="center" shrinkToFit="1"/>
      <protection hidden="1"/>
    </xf>
    <xf numFmtId="0" fontId="70" fillId="0" borderId="0" xfId="0" applyFont="1">
      <alignment vertical="center"/>
    </xf>
    <xf numFmtId="0" fontId="36" fillId="6" borderId="0" xfId="0" applyFont="1" applyFill="1" applyProtection="1">
      <alignment vertical="center"/>
      <protection hidden="1"/>
    </xf>
    <xf numFmtId="0" fontId="34" fillId="0" borderId="0" xfId="0" applyFont="1">
      <alignment vertical="center"/>
    </xf>
    <xf numFmtId="0" fontId="36" fillId="10" borderId="42" xfId="0" applyFont="1" applyFill="1" applyBorder="1" applyAlignment="1">
      <alignment horizontal="center" vertical="center"/>
    </xf>
    <xf numFmtId="0" fontId="36" fillId="10" borderId="59" xfId="0" applyFont="1" applyFill="1" applyBorder="1" applyAlignment="1">
      <alignment horizontal="center" vertical="center"/>
    </xf>
    <xf numFmtId="0" fontId="36" fillId="0" borderId="136" xfId="0" applyFont="1" applyBorder="1" applyAlignment="1">
      <alignment horizontal="center" vertical="center"/>
    </xf>
    <xf numFmtId="0" fontId="36" fillId="0" borderId="142" xfId="0" applyFont="1" applyBorder="1" applyAlignment="1">
      <alignment horizontal="center" vertical="center"/>
    </xf>
    <xf numFmtId="0" fontId="36" fillId="6" borderId="45" xfId="0" applyFont="1" applyFill="1" applyBorder="1" applyAlignment="1" applyProtection="1">
      <alignment horizontal="center" vertical="center"/>
      <protection locked="0"/>
    </xf>
    <xf numFmtId="0" fontId="36" fillId="6" borderId="186" xfId="0" applyFont="1" applyFill="1" applyBorder="1" applyAlignment="1" applyProtection="1">
      <alignment horizontal="center" vertical="center"/>
      <protection locked="0"/>
    </xf>
    <xf numFmtId="0" fontId="62" fillId="5" borderId="0" xfId="2" applyFont="1" applyFill="1" applyAlignment="1" applyProtection="1">
      <alignment horizontal="center" vertical="center"/>
    </xf>
    <xf numFmtId="0" fontId="63" fillId="6" borderId="0" xfId="2" applyFont="1" applyFill="1" applyAlignment="1" applyProtection="1">
      <alignment horizontal="right"/>
    </xf>
    <xf numFmtId="0" fontId="64" fillId="6" borderId="0" xfId="2" applyFont="1" applyFill="1" applyAlignment="1" applyProtection="1">
      <alignment horizontal="right"/>
    </xf>
    <xf numFmtId="0" fontId="34" fillId="9" borderId="0" xfId="0" applyFont="1" applyFill="1" applyAlignment="1">
      <alignment horizontal="left" vertical="center"/>
    </xf>
    <xf numFmtId="0" fontId="36" fillId="10" borderId="32" xfId="0" applyFont="1" applyFill="1" applyBorder="1" applyAlignment="1">
      <alignment horizontal="center" vertical="center"/>
    </xf>
    <xf numFmtId="0" fontId="36" fillId="10" borderId="18" xfId="0" applyFont="1" applyFill="1" applyBorder="1" applyAlignment="1">
      <alignment horizontal="center" vertical="center"/>
    </xf>
    <xf numFmtId="0" fontId="36" fillId="10" borderId="47" xfId="0" applyFont="1" applyFill="1" applyBorder="1" applyAlignment="1">
      <alignment horizontal="center" vertical="center"/>
    </xf>
    <xf numFmtId="0" fontId="36" fillId="10" borderId="29" xfId="0" applyFont="1" applyFill="1" applyBorder="1" applyAlignment="1">
      <alignment horizontal="center" vertical="center"/>
    </xf>
    <xf numFmtId="0" fontId="36" fillId="10" borderId="31" xfId="0" applyFont="1" applyFill="1" applyBorder="1" applyAlignment="1">
      <alignment horizontal="center" vertical="center"/>
    </xf>
    <xf numFmtId="0" fontId="36" fillId="10" borderId="114" xfId="0" applyFont="1" applyFill="1" applyBorder="1" applyAlignment="1">
      <alignment horizontal="center" vertical="center"/>
    </xf>
    <xf numFmtId="0" fontId="35" fillId="8" borderId="63" xfId="0" applyFont="1" applyFill="1" applyBorder="1" applyAlignment="1" applyProtection="1">
      <alignment horizontal="left" vertical="center"/>
      <protection locked="0"/>
    </xf>
    <xf numFmtId="0" fontId="35" fillId="8" borderId="64" xfId="0" applyFont="1" applyFill="1" applyBorder="1" applyAlignment="1" applyProtection="1">
      <alignment horizontal="left" vertical="center"/>
      <protection locked="0"/>
    </xf>
    <xf numFmtId="0" fontId="35" fillId="8" borderId="66" xfId="0" applyFont="1" applyFill="1" applyBorder="1" applyAlignment="1" applyProtection="1">
      <alignment horizontal="left" vertical="center"/>
      <protection locked="0"/>
    </xf>
    <xf numFmtId="0" fontId="35" fillId="8" borderId="67" xfId="0" applyFont="1" applyFill="1" applyBorder="1" applyAlignment="1" applyProtection="1">
      <alignment horizontal="left" vertical="center"/>
      <protection locked="0"/>
    </xf>
    <xf numFmtId="0" fontId="35" fillId="8" borderId="18" xfId="0" applyFont="1" applyFill="1" applyBorder="1" applyAlignment="1" applyProtection="1">
      <alignment horizontal="left" vertical="center"/>
      <protection locked="0"/>
    </xf>
    <xf numFmtId="0" fontId="35" fillId="8" borderId="68" xfId="0" applyFont="1" applyFill="1" applyBorder="1" applyAlignment="1" applyProtection="1">
      <alignment horizontal="left" vertical="center"/>
      <protection locked="0"/>
    </xf>
    <xf numFmtId="0" fontId="61" fillId="6" borderId="0" xfId="0" applyFont="1" applyFill="1" applyAlignment="1">
      <alignment horizontal="center" vertical="center"/>
    </xf>
    <xf numFmtId="0" fontId="36" fillId="6" borderId="0" xfId="0" applyFont="1" applyFill="1" applyAlignment="1">
      <alignment horizontal="center" vertical="center"/>
    </xf>
    <xf numFmtId="0" fontId="36" fillId="0" borderId="113" xfId="0" applyFont="1" applyBorder="1" applyAlignment="1">
      <alignment horizontal="center" vertical="center"/>
    </xf>
    <xf numFmtId="0" fontId="36" fillId="0" borderId="46" xfId="0" applyFont="1" applyBorder="1" applyAlignment="1">
      <alignment horizontal="center" vertical="center"/>
    </xf>
    <xf numFmtId="0" fontId="34" fillId="8" borderId="67" xfId="0" applyFont="1" applyFill="1" applyBorder="1" applyAlignment="1" applyProtection="1">
      <alignment horizontal="center" vertical="center"/>
      <protection locked="0"/>
    </xf>
    <xf numFmtId="0" fontId="34" fillId="8" borderId="18" xfId="0" applyFont="1" applyFill="1" applyBorder="1" applyAlignment="1" applyProtection="1">
      <alignment horizontal="center" vertical="center"/>
      <protection locked="0"/>
    </xf>
    <xf numFmtId="0" fontId="36" fillId="10" borderId="43" xfId="0" applyFont="1" applyFill="1" applyBorder="1" applyAlignment="1">
      <alignment horizontal="center" vertical="center"/>
    </xf>
    <xf numFmtId="0" fontId="36" fillId="10" borderId="46" xfId="0" applyFont="1" applyFill="1" applyBorder="1" applyAlignment="1">
      <alignment horizontal="center" vertical="center"/>
    </xf>
    <xf numFmtId="0" fontId="36" fillId="0" borderId="15" xfId="0" applyFont="1" applyBorder="1" applyAlignment="1">
      <alignment horizontal="center" vertical="center" wrapText="1"/>
    </xf>
    <xf numFmtId="180" fontId="35" fillId="8" borderId="67" xfId="0" applyNumberFormat="1" applyFont="1" applyFill="1" applyBorder="1" applyAlignment="1" applyProtection="1">
      <alignment horizontal="left" vertical="center"/>
      <protection locked="0"/>
    </xf>
    <xf numFmtId="180" fontId="35" fillId="8" borderId="18" xfId="0" applyNumberFormat="1" applyFont="1" applyFill="1" applyBorder="1" applyAlignment="1" applyProtection="1">
      <alignment horizontal="left" vertical="center"/>
      <protection locked="0"/>
    </xf>
    <xf numFmtId="180" fontId="35" fillId="8" borderId="68" xfId="0" applyNumberFormat="1" applyFont="1" applyFill="1" applyBorder="1" applyAlignment="1" applyProtection="1">
      <alignment horizontal="left" vertical="center"/>
      <protection locked="0"/>
    </xf>
    <xf numFmtId="0" fontId="38" fillId="0" borderId="82" xfId="0" applyFont="1" applyBorder="1" applyAlignment="1">
      <alignment horizontal="left" vertical="center"/>
    </xf>
    <xf numFmtId="0" fontId="38" fillId="0" borderId="70" xfId="0" applyFont="1" applyBorder="1" applyAlignment="1">
      <alignment horizontal="left" vertical="center"/>
    </xf>
    <xf numFmtId="0" fontId="38" fillId="0" borderId="72" xfId="0" applyFont="1" applyBorder="1" applyAlignment="1">
      <alignment horizontal="left" vertical="center"/>
    </xf>
    <xf numFmtId="0" fontId="35" fillId="8" borderId="69" xfId="0" applyFont="1" applyFill="1" applyBorder="1" applyAlignment="1" applyProtection="1">
      <alignment horizontal="left" vertical="center"/>
      <protection locked="0"/>
    </xf>
    <xf numFmtId="0" fontId="35" fillId="8" borderId="70" xfId="0" applyFont="1" applyFill="1" applyBorder="1" applyAlignment="1" applyProtection="1">
      <alignment horizontal="left" vertical="center"/>
      <protection locked="0"/>
    </xf>
    <xf numFmtId="0" fontId="35" fillId="8" borderId="71" xfId="0" applyFont="1" applyFill="1" applyBorder="1" applyAlignment="1" applyProtection="1">
      <alignment horizontal="left" vertical="center"/>
      <protection locked="0"/>
    </xf>
    <xf numFmtId="0" fontId="36" fillId="10" borderId="33" xfId="0" applyFont="1" applyFill="1" applyBorder="1" applyAlignment="1">
      <alignment horizontal="center" vertical="center"/>
    </xf>
    <xf numFmtId="0" fontId="36" fillId="10" borderId="34" xfId="0" applyFont="1" applyFill="1" applyBorder="1" applyAlignment="1">
      <alignment horizontal="center" vertical="center"/>
    </xf>
    <xf numFmtId="0" fontId="36" fillId="10" borderId="57" xfId="0" applyFont="1" applyFill="1" applyBorder="1" applyAlignment="1">
      <alignment horizontal="center" vertical="center"/>
    </xf>
    <xf numFmtId="14" fontId="38" fillId="0" borderId="0" xfId="0" applyNumberFormat="1" applyFont="1" applyAlignment="1" applyProtection="1">
      <alignment horizontal="center" vertical="center"/>
      <protection hidden="1"/>
    </xf>
    <xf numFmtId="0" fontId="38" fillId="0" borderId="0" xfId="0" applyFont="1" applyAlignment="1" applyProtection="1">
      <alignment horizontal="center" vertical="center"/>
      <protection hidden="1"/>
    </xf>
    <xf numFmtId="0" fontId="38" fillId="0" borderId="47" xfId="0" applyFont="1" applyBorder="1" applyAlignment="1">
      <alignment horizontal="left" vertical="center"/>
    </xf>
    <xf numFmtId="0" fontId="38" fillId="0" borderId="78" xfId="0" applyFont="1" applyBorder="1" applyAlignment="1">
      <alignment horizontal="left" vertical="center"/>
    </xf>
    <xf numFmtId="0" fontId="38" fillId="0" borderId="140" xfId="0" applyFont="1" applyBorder="1" applyAlignment="1">
      <alignment horizontal="left" vertical="center"/>
    </xf>
    <xf numFmtId="0" fontId="36" fillId="0" borderId="32" xfId="0" applyFont="1" applyBorder="1" applyAlignment="1">
      <alignment horizontal="center" vertical="center"/>
    </xf>
    <xf numFmtId="0" fontId="36" fillId="0" borderId="18" xfId="0" applyFont="1" applyBorder="1" applyAlignment="1">
      <alignment horizontal="center" vertical="center"/>
    </xf>
    <xf numFmtId="0" fontId="36" fillId="0" borderId="18" xfId="0" applyFont="1" applyBorder="1" applyAlignment="1">
      <alignment horizontal="center" vertical="center" shrinkToFit="1"/>
    </xf>
    <xf numFmtId="0" fontId="33" fillId="0" borderId="18" xfId="2" applyFill="1" applyBorder="1" applyAlignment="1" applyProtection="1">
      <alignment horizontal="center" vertical="center" shrinkToFit="1"/>
    </xf>
    <xf numFmtId="0" fontId="33" fillId="0" borderId="17" xfId="2" applyFill="1" applyBorder="1" applyAlignment="1" applyProtection="1">
      <alignment horizontal="center" vertical="center" shrinkToFit="1"/>
    </xf>
    <xf numFmtId="0" fontId="33" fillId="0" borderId="20" xfId="2" applyFill="1" applyBorder="1" applyAlignment="1" applyProtection="1">
      <alignment horizontal="center" vertical="center" wrapText="1"/>
    </xf>
    <xf numFmtId="0" fontId="33" fillId="0" borderId="20" xfId="2" applyFill="1" applyBorder="1" applyAlignment="1" applyProtection="1">
      <alignment horizontal="center" vertical="center"/>
    </xf>
    <xf numFmtId="0" fontId="33" fillId="0" borderId="19" xfId="2" applyFill="1" applyBorder="1" applyAlignment="1" applyProtection="1">
      <alignment horizontal="center" vertical="center"/>
    </xf>
    <xf numFmtId="0" fontId="33" fillId="0" borderId="18" xfId="2" applyFill="1" applyBorder="1" applyAlignment="1" applyProtection="1">
      <alignment horizontal="center" vertical="center"/>
    </xf>
    <xf numFmtId="0" fontId="33" fillId="0" borderId="17" xfId="2" applyFill="1" applyBorder="1" applyAlignment="1" applyProtection="1">
      <alignment horizontal="center" vertical="center"/>
    </xf>
    <xf numFmtId="0" fontId="36" fillId="0" borderId="18" xfId="0" applyFont="1" applyBorder="1" applyAlignment="1">
      <alignment horizontal="left" vertical="center"/>
    </xf>
    <xf numFmtId="0" fontId="38" fillId="0" borderId="20" xfId="0" applyFont="1" applyBorder="1" applyAlignment="1">
      <alignment horizontal="left" vertical="center" wrapText="1"/>
    </xf>
    <xf numFmtId="0" fontId="38" fillId="0" borderId="18" xfId="0" applyFont="1" applyBorder="1" applyAlignment="1">
      <alignment horizontal="left" vertical="center" wrapText="1"/>
    </xf>
    <xf numFmtId="0" fontId="36" fillId="0" borderId="18" xfId="0" applyFont="1" applyBorder="1" applyAlignment="1">
      <alignment horizontal="left" vertical="center" wrapText="1"/>
    </xf>
    <xf numFmtId="0" fontId="36" fillId="0" borderId="20" xfId="0" applyFont="1" applyBorder="1" applyAlignment="1">
      <alignment horizontal="left" vertical="center"/>
    </xf>
    <xf numFmtId="0" fontId="36" fillId="0" borderId="30" xfId="0" applyFont="1" applyBorder="1" applyAlignment="1">
      <alignment horizontal="center" vertical="center"/>
    </xf>
    <xf numFmtId="0" fontId="36" fillId="0" borderId="20" xfId="0" applyFont="1" applyBorder="1" applyAlignment="1">
      <alignment horizontal="center" vertical="center"/>
    </xf>
    <xf numFmtId="0" fontId="36" fillId="0" borderId="18" xfId="0" applyFont="1" applyBorder="1" applyAlignment="1">
      <alignment horizontal="center" vertical="center" wrapText="1" shrinkToFit="1"/>
    </xf>
    <xf numFmtId="0" fontId="33" fillId="0" borderId="18" xfId="2" applyFill="1" applyBorder="1" applyAlignment="1" applyProtection="1">
      <alignment horizontal="center" vertical="center" wrapText="1" shrinkToFit="1"/>
    </xf>
    <xf numFmtId="0" fontId="33" fillId="0" borderId="34" xfId="2" applyFill="1" applyBorder="1" applyAlignment="1" applyProtection="1">
      <alignment horizontal="center" vertical="center" shrinkToFit="1"/>
    </xf>
    <xf numFmtId="0" fontId="33" fillId="0" borderId="35" xfId="2" applyFill="1" applyBorder="1" applyAlignment="1" applyProtection="1">
      <alignment horizontal="center" vertical="center" shrinkToFit="1"/>
    </xf>
    <xf numFmtId="0" fontId="36" fillId="0" borderId="32" xfId="0" applyFont="1" applyBorder="1" applyAlignment="1">
      <alignment horizontal="center" vertical="center" textRotation="255"/>
    </xf>
    <xf numFmtId="0" fontId="36" fillId="0" borderId="33" xfId="0" applyFont="1" applyBorder="1" applyAlignment="1">
      <alignment horizontal="center" vertical="center"/>
    </xf>
    <xf numFmtId="0" fontId="36" fillId="0" borderId="34" xfId="0" applyFont="1" applyBorder="1" applyAlignment="1">
      <alignment horizontal="center" vertical="center"/>
    </xf>
    <xf numFmtId="0" fontId="36" fillId="0" borderId="34" xfId="0" applyFont="1" applyBorder="1" applyAlignment="1">
      <alignment horizontal="left" vertical="center"/>
    </xf>
    <xf numFmtId="0" fontId="36" fillId="0" borderId="34" xfId="0" applyFont="1" applyBorder="1" applyAlignment="1">
      <alignment horizontal="center" vertical="center" shrinkToFit="1"/>
    </xf>
    <xf numFmtId="0" fontId="36" fillId="0" borderId="32"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left" vertical="center" wrapText="1"/>
    </xf>
    <xf numFmtId="0" fontId="39" fillId="0" borderId="18" xfId="0" applyFont="1" applyBorder="1" applyAlignment="1">
      <alignment horizontal="center" vertical="center" wrapText="1"/>
    </xf>
    <xf numFmtId="0" fontId="36" fillId="0" borderId="20" xfId="0" applyFont="1" applyBorder="1" applyAlignment="1">
      <alignment horizontal="center" vertical="center" wrapText="1"/>
    </xf>
    <xf numFmtId="0" fontId="33" fillId="0" borderId="55" xfId="2" applyFill="1" applyBorder="1" applyAlignment="1" applyProtection="1">
      <alignment horizontal="center" vertical="center" wrapText="1"/>
    </xf>
    <xf numFmtId="0" fontId="33" fillId="0" borderId="2" xfId="2" applyFill="1" applyBorder="1" applyAlignment="1" applyProtection="1">
      <alignment horizontal="center" vertical="center" wrapText="1"/>
    </xf>
    <xf numFmtId="0" fontId="33" fillId="0" borderId="8" xfId="2" applyFill="1" applyBorder="1" applyAlignment="1" applyProtection="1">
      <alignment horizontal="center" vertical="center" wrapText="1"/>
    </xf>
    <xf numFmtId="0" fontId="33" fillId="0" borderId="37" xfId="2" applyFill="1" applyBorder="1" applyAlignment="1" applyProtection="1">
      <alignment horizontal="center" vertical="center" wrapText="1"/>
    </xf>
    <xf numFmtId="0" fontId="33" fillId="0" borderId="0" xfId="2" applyFill="1" applyBorder="1" applyAlignment="1" applyProtection="1">
      <alignment horizontal="center" vertical="center" wrapText="1"/>
    </xf>
    <xf numFmtId="0" fontId="33" fillId="0" borderId="6" xfId="2" applyFill="1" applyBorder="1" applyAlignment="1" applyProtection="1">
      <alignment horizontal="center" vertical="center" wrapText="1"/>
    </xf>
    <xf numFmtId="0" fontId="33" fillId="0" borderId="48" xfId="2" applyFill="1" applyBorder="1" applyAlignment="1" applyProtection="1">
      <alignment horizontal="center" vertical="center" wrapText="1"/>
    </xf>
    <xf numFmtId="0" fontId="33" fillId="0" borderId="26" xfId="2" applyFill="1" applyBorder="1" applyAlignment="1" applyProtection="1">
      <alignment horizontal="center" vertical="center" wrapText="1"/>
    </xf>
    <xf numFmtId="0" fontId="33" fillId="0" borderId="27" xfId="2" applyFill="1" applyBorder="1" applyAlignment="1" applyProtection="1">
      <alignment horizontal="center" vertical="center" wrapText="1"/>
    </xf>
    <xf numFmtId="0" fontId="33" fillId="0" borderId="36" xfId="2" applyFill="1" applyBorder="1" applyAlignment="1" applyProtection="1">
      <alignment horizontal="center" vertical="center" wrapText="1"/>
    </xf>
    <xf numFmtId="0" fontId="33" fillId="0" borderId="25" xfId="2" applyFill="1" applyBorder="1" applyAlignment="1" applyProtection="1">
      <alignment horizontal="center" vertical="center"/>
    </xf>
    <xf numFmtId="0" fontId="33" fillId="0" borderId="24" xfId="2" applyFill="1" applyBorder="1" applyAlignment="1" applyProtection="1">
      <alignment horizontal="center" vertical="center"/>
    </xf>
    <xf numFmtId="0" fontId="33" fillId="0" borderId="37" xfId="2" applyFill="1" applyBorder="1" applyAlignment="1" applyProtection="1">
      <alignment horizontal="center" vertical="center"/>
    </xf>
    <xf numFmtId="0" fontId="33" fillId="0" borderId="0" xfId="2" applyFill="1" applyBorder="1" applyAlignment="1" applyProtection="1">
      <alignment horizontal="center" vertical="center"/>
    </xf>
    <xf numFmtId="0" fontId="33" fillId="0" borderId="6" xfId="2" applyFill="1" applyBorder="1" applyAlignment="1" applyProtection="1">
      <alignment horizontal="center" vertical="center"/>
    </xf>
    <xf numFmtId="0" fontId="33" fillId="0" borderId="48" xfId="2" applyFill="1" applyBorder="1" applyAlignment="1" applyProtection="1">
      <alignment horizontal="center" vertical="center"/>
    </xf>
    <xf numFmtId="0" fontId="33" fillId="0" borderId="26" xfId="2" applyFill="1" applyBorder="1" applyAlignment="1" applyProtection="1">
      <alignment horizontal="center" vertical="center"/>
    </xf>
    <xf numFmtId="0" fontId="33" fillId="0" borderId="27" xfId="2" applyFill="1" applyBorder="1" applyAlignment="1" applyProtection="1">
      <alignment horizontal="center" vertical="center"/>
    </xf>
    <xf numFmtId="0" fontId="39" fillId="0" borderId="30" xfId="0" applyFont="1" applyBorder="1" applyAlignment="1">
      <alignment horizontal="left" vertical="center"/>
    </xf>
    <xf numFmtId="0" fontId="39" fillId="0" borderId="20" xfId="0" applyFont="1" applyBorder="1" applyAlignment="1">
      <alignment horizontal="left" vertical="center"/>
    </xf>
    <xf numFmtId="0" fontId="39" fillId="0" borderId="19" xfId="0" applyFont="1" applyBorder="1" applyAlignment="1">
      <alignment horizontal="left" vertical="center"/>
    </xf>
    <xf numFmtId="0" fontId="40" fillId="7" borderId="0" xfId="0" applyFont="1" applyFill="1" applyAlignment="1">
      <alignment horizontal="center" vertical="center"/>
    </xf>
    <xf numFmtId="0" fontId="36" fillId="0" borderId="34" xfId="0" applyFont="1" applyBorder="1" applyAlignment="1">
      <alignment horizontal="left" vertical="center" wrapText="1"/>
    </xf>
    <xf numFmtId="0" fontId="33" fillId="0" borderId="34" xfId="2" applyFill="1" applyBorder="1" applyAlignment="1" applyProtection="1">
      <alignment horizontal="center" vertical="center"/>
    </xf>
    <xf numFmtId="0" fontId="33" fillId="0" borderId="35" xfId="2" applyFill="1" applyBorder="1" applyAlignment="1" applyProtection="1">
      <alignment horizontal="center" vertical="center"/>
    </xf>
    <xf numFmtId="0" fontId="34" fillId="8" borderId="101" xfId="0" applyFont="1" applyFill="1" applyBorder="1" applyAlignment="1" applyProtection="1">
      <alignment horizontal="center" vertical="center"/>
      <protection locked="0"/>
    </xf>
    <xf numFmtId="0" fontId="34" fillId="8" borderId="103" xfId="0" applyFont="1" applyFill="1" applyBorder="1" applyAlignment="1" applyProtection="1">
      <alignment horizontal="center" vertical="center"/>
      <protection locked="0"/>
    </xf>
    <xf numFmtId="0" fontId="36" fillId="0" borderId="54" xfId="0" applyFont="1" applyBorder="1" applyAlignment="1">
      <alignment horizontal="left" vertical="center"/>
    </xf>
    <xf numFmtId="0" fontId="36" fillId="0" borderId="44" xfId="0" applyFont="1" applyBorder="1" applyAlignment="1">
      <alignment horizontal="left" vertical="center"/>
    </xf>
    <xf numFmtId="0" fontId="36" fillId="0" borderId="44" xfId="0" applyFont="1" applyBorder="1" applyAlignment="1">
      <alignment horizontal="center" vertical="center"/>
    </xf>
    <xf numFmtId="0" fontId="33" fillId="0" borderId="44" xfId="2" applyFill="1" applyBorder="1" applyAlignment="1" applyProtection="1">
      <alignment horizontal="center" vertical="center"/>
    </xf>
    <xf numFmtId="0" fontId="33" fillId="0" borderId="49" xfId="2" applyFill="1" applyBorder="1" applyAlignment="1" applyProtection="1">
      <alignment horizontal="center" vertical="center"/>
    </xf>
    <xf numFmtId="0" fontId="36" fillId="0" borderId="30" xfId="0" applyFont="1" applyBorder="1" applyAlignment="1">
      <alignment horizontal="left" vertical="center"/>
    </xf>
    <xf numFmtId="0" fontId="36" fillId="0" borderId="32" xfId="0" applyFont="1" applyBorder="1" applyAlignment="1">
      <alignment horizontal="left" vertical="center"/>
    </xf>
    <xf numFmtId="0" fontId="33" fillId="0" borderId="18" xfId="2" applyFill="1" applyBorder="1" applyAlignment="1" applyProtection="1">
      <alignment horizontal="center" vertical="center" wrapText="1"/>
    </xf>
    <xf numFmtId="38" fontId="0" fillId="0" borderId="0" xfId="1" applyFont="1" applyAlignment="1" applyProtection="1">
      <alignment vertical="center"/>
      <protection hidden="1"/>
    </xf>
    <xf numFmtId="0" fontId="0" fillId="0" borderId="0" xfId="0" applyAlignment="1" applyProtection="1">
      <alignment horizontal="center" vertical="center"/>
      <protection hidden="1"/>
    </xf>
    <xf numFmtId="0" fontId="0" fillId="2" borderId="42" xfId="0" applyFill="1" applyBorder="1" applyAlignment="1" applyProtection="1">
      <alignment horizontal="center" vertical="center"/>
      <protection hidden="1"/>
    </xf>
    <xf numFmtId="0" fontId="0" fillId="2" borderId="43" xfId="0" applyFill="1" applyBorder="1" applyAlignment="1" applyProtection="1">
      <alignment horizontal="center" vertical="center"/>
      <protection hidden="1"/>
    </xf>
    <xf numFmtId="0" fontId="0" fillId="2" borderId="44" xfId="0" applyFill="1" applyBorder="1" applyAlignment="1" applyProtection="1">
      <alignment horizontal="center" vertical="center"/>
      <protection hidden="1"/>
    </xf>
    <xf numFmtId="38" fontId="0" fillId="2" borderId="43" xfId="1" applyFont="1" applyFill="1" applyBorder="1" applyAlignment="1" applyProtection="1">
      <alignment horizontal="right" vertical="center"/>
      <protection hidden="1"/>
    </xf>
    <xf numFmtId="38" fontId="0" fillId="2" borderId="46" xfId="1" applyFont="1" applyFill="1" applyBorder="1" applyAlignment="1" applyProtection="1">
      <alignment horizontal="right" vertical="center"/>
      <protection hidden="1"/>
    </xf>
    <xf numFmtId="0" fontId="23" fillId="2" borderId="0" xfId="0" applyFont="1" applyFill="1" applyAlignment="1" applyProtection="1">
      <alignment horizontal="center" vertical="center"/>
      <protection hidden="1"/>
    </xf>
    <xf numFmtId="0" fontId="29" fillId="2" borderId="57" xfId="0" applyFont="1" applyFill="1" applyBorder="1" applyAlignment="1" applyProtection="1">
      <alignment horizontal="left" vertical="center"/>
      <protection hidden="1"/>
    </xf>
    <xf numFmtId="0" fontId="29" fillId="2" borderId="112" xfId="0" applyFont="1" applyFill="1" applyBorder="1" applyAlignment="1" applyProtection="1">
      <alignment horizontal="left" vertical="center"/>
      <protection hidden="1"/>
    </xf>
    <xf numFmtId="0" fontId="29" fillId="2" borderId="117" xfId="0" applyFont="1" applyFill="1" applyBorder="1" applyAlignment="1" applyProtection="1">
      <alignment horizontal="left" vertical="center"/>
      <protection hidden="1"/>
    </xf>
    <xf numFmtId="0" fontId="23" fillId="9" borderId="0" xfId="0" applyFont="1" applyFill="1" applyAlignment="1">
      <alignment horizontal="center" vertical="center"/>
    </xf>
    <xf numFmtId="0" fontId="22" fillId="6" borderId="0" xfId="0" applyFont="1" applyFill="1" applyAlignment="1">
      <alignment horizontal="left" vertical="center"/>
    </xf>
    <xf numFmtId="0" fontId="0" fillId="0" borderId="0" xfId="0" applyAlignment="1">
      <alignment horizontal="left" vertical="center"/>
    </xf>
    <xf numFmtId="0" fontId="0" fillId="2" borderId="58" xfId="0" applyFill="1" applyBorder="1" applyAlignment="1">
      <alignment horizontal="center" vertical="center"/>
    </xf>
    <xf numFmtId="0" fontId="0" fillId="2" borderId="18" xfId="0" applyFill="1" applyBorder="1" applyAlignment="1">
      <alignment horizontal="center" vertical="center"/>
    </xf>
    <xf numFmtId="0" fontId="0" fillId="2" borderId="17" xfId="0" applyFill="1" applyBorder="1" applyAlignment="1">
      <alignment horizontal="center" vertical="center"/>
    </xf>
    <xf numFmtId="0" fontId="0" fillId="2" borderId="62" xfId="0" applyFill="1" applyBorder="1" applyAlignment="1">
      <alignment horizontal="center" vertical="center"/>
    </xf>
    <xf numFmtId="0" fontId="0" fillId="2" borderId="34" xfId="0" applyFill="1" applyBorder="1" applyAlignment="1">
      <alignment horizontal="center" vertical="center"/>
    </xf>
    <xf numFmtId="0" fontId="0" fillId="2" borderId="35" xfId="0" applyFill="1" applyBorder="1" applyAlignment="1">
      <alignment horizontal="center" vertical="center"/>
    </xf>
    <xf numFmtId="0" fontId="0" fillId="4" borderId="73" xfId="0" applyFill="1" applyBorder="1" applyAlignment="1">
      <alignment horizontal="center" vertical="center"/>
    </xf>
    <xf numFmtId="38" fontId="23" fillId="8" borderId="74" xfId="1" applyFont="1" applyFill="1" applyBorder="1" applyAlignment="1" applyProtection="1">
      <alignment horizontal="right" vertical="center"/>
      <protection locked="0"/>
    </xf>
    <xf numFmtId="38" fontId="23" fillId="8" borderId="75" xfId="1" applyFont="1" applyFill="1" applyBorder="1" applyAlignment="1" applyProtection="1">
      <alignment horizontal="right" vertical="center"/>
      <protection locked="0"/>
    </xf>
    <xf numFmtId="38" fontId="23" fillId="8" borderId="76" xfId="1" applyFont="1" applyFill="1" applyBorder="1" applyAlignment="1" applyProtection="1">
      <alignment horizontal="right" vertical="center"/>
      <protection locked="0"/>
    </xf>
    <xf numFmtId="0" fontId="0" fillId="0" borderId="0" xfId="0" applyAlignment="1">
      <alignment horizontal="center" vertical="center"/>
    </xf>
    <xf numFmtId="0" fontId="0" fillId="2" borderId="20" xfId="0" applyFill="1" applyBorder="1" applyAlignment="1" applyProtection="1">
      <alignment horizontal="left" vertical="center" wrapText="1"/>
      <protection hidden="1"/>
    </xf>
    <xf numFmtId="0" fontId="29" fillId="2" borderId="20" xfId="0" applyFont="1" applyFill="1" applyBorder="1" applyAlignment="1" applyProtection="1">
      <alignment horizontal="left" vertical="center" wrapText="1"/>
      <protection hidden="1"/>
    </xf>
    <xf numFmtId="0" fontId="29" fillId="2" borderId="19" xfId="0" applyFont="1" applyFill="1" applyBorder="1" applyAlignment="1" applyProtection="1">
      <alignment horizontal="left" vertical="center" wrapText="1"/>
      <protection hidden="1"/>
    </xf>
    <xf numFmtId="0" fontId="29" fillId="2" borderId="18" xfId="0" applyFont="1" applyFill="1" applyBorder="1" applyAlignment="1" applyProtection="1">
      <alignment horizontal="left" vertical="center" wrapText="1"/>
      <protection hidden="1"/>
    </xf>
    <xf numFmtId="0" fontId="29" fillId="2" borderId="17" xfId="0" applyFont="1" applyFill="1" applyBorder="1" applyAlignment="1" applyProtection="1">
      <alignment horizontal="left" vertical="center" wrapText="1"/>
      <protection hidden="1"/>
    </xf>
    <xf numFmtId="38" fontId="23" fillId="2" borderId="9" xfId="1" applyFont="1" applyFill="1" applyBorder="1" applyAlignment="1" applyProtection="1">
      <alignment horizontal="right" vertical="center"/>
      <protection hidden="1"/>
    </xf>
    <xf numFmtId="38" fontId="23" fillId="2" borderId="2" xfId="1" applyFont="1" applyFill="1" applyBorder="1" applyAlignment="1" applyProtection="1">
      <alignment horizontal="right" vertical="center"/>
      <protection hidden="1"/>
    </xf>
    <xf numFmtId="38" fontId="23" fillId="2" borderId="8" xfId="1" applyFont="1" applyFill="1" applyBorder="1" applyAlignment="1" applyProtection="1">
      <alignment horizontal="right" vertical="center"/>
      <protection hidden="1"/>
    </xf>
    <xf numFmtId="38" fontId="23" fillId="2" borderId="5" xfId="1" applyFont="1" applyFill="1" applyBorder="1" applyAlignment="1" applyProtection="1">
      <alignment horizontal="right" vertical="center"/>
      <protection hidden="1"/>
    </xf>
    <xf numFmtId="38" fontId="23" fillId="2" borderId="4" xfId="1" applyFont="1" applyFill="1" applyBorder="1" applyAlignment="1" applyProtection="1">
      <alignment horizontal="right" vertical="center"/>
      <protection hidden="1"/>
    </xf>
    <xf numFmtId="38" fontId="23" fillId="2" borderId="3" xfId="1" applyFont="1" applyFill="1" applyBorder="1" applyAlignment="1" applyProtection="1">
      <alignment horizontal="right" vertical="center"/>
      <protection hidden="1"/>
    </xf>
    <xf numFmtId="0" fontId="0" fillId="2" borderId="1" xfId="0" applyFill="1" applyBorder="1" applyAlignment="1" applyProtection="1">
      <alignment horizontal="center" vertical="center" wrapText="1"/>
      <protection hidden="1"/>
    </xf>
    <xf numFmtId="3" fontId="0" fillId="2" borderId="58" xfId="0" applyNumberFormat="1" applyFill="1" applyBorder="1" applyAlignment="1" applyProtection="1">
      <alignment horizontal="right" vertical="center"/>
      <protection hidden="1"/>
    </xf>
    <xf numFmtId="0" fontId="0" fillId="2" borderId="18" xfId="0" applyFill="1" applyBorder="1" applyAlignment="1" applyProtection="1">
      <alignment horizontal="right" vertical="center"/>
      <protection hidden="1"/>
    </xf>
    <xf numFmtId="3" fontId="0" fillId="2" borderId="32" xfId="0" applyNumberFormat="1" applyFill="1" applyBorder="1" applyAlignment="1" applyProtection="1">
      <alignment horizontal="right" vertical="center"/>
      <protection hidden="1"/>
    </xf>
    <xf numFmtId="0" fontId="0" fillId="2" borderId="47" xfId="0" applyFill="1" applyBorder="1" applyAlignment="1" applyProtection="1">
      <alignment horizontal="right" vertical="center"/>
      <protection hidden="1"/>
    </xf>
    <xf numFmtId="38" fontId="0" fillId="2" borderId="18" xfId="1" applyFont="1" applyFill="1" applyBorder="1" applyAlignment="1" applyProtection="1">
      <alignment horizontal="right" vertical="center"/>
      <protection hidden="1"/>
    </xf>
    <xf numFmtId="0" fontId="28" fillId="2" borderId="18" xfId="0" applyFont="1" applyFill="1" applyBorder="1" applyAlignment="1" applyProtection="1">
      <alignment horizontal="center" vertical="center"/>
      <protection hidden="1"/>
    </xf>
    <xf numFmtId="0" fontId="0" fillId="2" borderId="46" xfId="0" applyFill="1" applyBorder="1" applyAlignment="1" applyProtection="1">
      <alignment horizontal="center" vertical="center"/>
      <protection hidden="1"/>
    </xf>
    <xf numFmtId="38" fontId="0" fillId="2" borderId="20" xfId="1" applyFont="1" applyFill="1" applyBorder="1" applyAlignment="1" applyProtection="1">
      <alignment horizontal="right" vertical="center"/>
      <protection hidden="1"/>
    </xf>
    <xf numFmtId="0" fontId="28" fillId="2" borderId="20" xfId="0" applyFont="1" applyFill="1" applyBorder="1" applyAlignment="1" applyProtection="1">
      <alignment horizontal="center" vertical="center"/>
      <protection hidden="1"/>
    </xf>
    <xf numFmtId="0" fontId="0" fillId="2" borderId="113" xfId="0" applyFill="1" applyBorder="1" applyAlignment="1" applyProtection="1">
      <alignment horizontal="center" vertical="center"/>
      <protection hidden="1"/>
    </xf>
    <xf numFmtId="0" fontId="0" fillId="2" borderId="59" xfId="0" applyFill="1" applyBorder="1" applyAlignment="1" applyProtection="1">
      <alignment horizontal="center" vertical="center"/>
      <protection hidden="1"/>
    </xf>
    <xf numFmtId="0" fontId="0" fillId="4" borderId="22" xfId="0" applyFill="1" applyBorder="1" applyAlignment="1">
      <alignment horizontal="center" vertical="center"/>
    </xf>
    <xf numFmtId="0" fontId="0" fillId="4" borderId="55" xfId="0" applyFill="1" applyBorder="1" applyAlignment="1">
      <alignment horizontal="center" vertical="center"/>
    </xf>
    <xf numFmtId="0" fontId="0" fillId="4" borderId="23" xfId="0" applyFill="1" applyBorder="1" applyAlignment="1">
      <alignment horizontal="center" vertical="center"/>
    </xf>
    <xf numFmtId="0" fontId="30" fillId="8" borderId="63" xfId="0" applyFont="1" applyFill="1" applyBorder="1" applyAlignment="1" applyProtection="1">
      <alignment horizontal="center" vertical="center" shrinkToFit="1"/>
      <protection locked="0"/>
    </xf>
    <xf numFmtId="0" fontId="30" fillId="8" borderId="64" xfId="0" applyFont="1" applyFill="1" applyBorder="1" applyAlignment="1" applyProtection="1">
      <alignment horizontal="center" vertical="center" shrinkToFit="1"/>
      <protection locked="0"/>
    </xf>
    <xf numFmtId="0" fontId="0" fillId="2" borderId="1" xfId="0" applyFill="1" applyBorder="1" applyAlignment="1">
      <alignment horizontal="center" vertical="center"/>
    </xf>
    <xf numFmtId="0" fontId="0" fillId="2" borderId="45" xfId="0" applyFill="1" applyBorder="1" applyAlignment="1">
      <alignment horizontal="center" vertical="center"/>
    </xf>
    <xf numFmtId="0" fontId="0" fillId="4" borderId="1" xfId="0" applyFill="1" applyBorder="1" applyAlignment="1">
      <alignment horizontal="center" vertical="center"/>
    </xf>
    <xf numFmtId="0" fontId="0" fillId="0" borderId="1" xfId="0" applyBorder="1" applyAlignment="1">
      <alignment horizontal="left" vertical="center"/>
    </xf>
    <xf numFmtId="0" fontId="30" fillId="8" borderId="64" xfId="0" applyFont="1" applyFill="1" applyBorder="1" applyAlignment="1" applyProtection="1">
      <alignment horizontal="left" vertical="center" shrinkToFit="1"/>
      <protection locked="0"/>
    </xf>
    <xf numFmtId="38" fontId="23" fillId="8" borderId="64" xfId="1" applyFont="1" applyFill="1" applyBorder="1" applyAlignment="1" applyProtection="1">
      <alignment horizontal="right" vertical="center" shrinkToFit="1"/>
      <protection locked="0"/>
    </xf>
    <xf numFmtId="38" fontId="23" fillId="8" borderId="66" xfId="1" applyFont="1" applyFill="1" applyBorder="1" applyAlignment="1" applyProtection="1">
      <alignment horizontal="right" vertical="center" shrinkToFit="1"/>
      <protection locked="0"/>
    </xf>
    <xf numFmtId="38" fontId="0" fillId="2" borderId="21" xfId="1" applyFont="1" applyFill="1" applyBorder="1" applyAlignment="1" applyProtection="1">
      <alignment horizontal="right" vertical="center" shrinkToFit="1"/>
      <protection hidden="1"/>
    </xf>
    <xf numFmtId="38" fontId="0" fillId="2" borderId="48" xfId="1" applyFont="1" applyFill="1" applyBorder="1" applyAlignment="1" applyProtection="1">
      <alignment horizontal="right" vertical="center" shrinkToFit="1"/>
      <protection hidden="1"/>
    </xf>
    <xf numFmtId="38" fontId="0" fillId="2" borderId="19" xfId="1" applyFont="1" applyFill="1" applyBorder="1" applyAlignment="1" applyProtection="1">
      <alignment horizontal="right" vertical="center" shrinkToFit="1"/>
      <protection hidden="1"/>
    </xf>
    <xf numFmtId="0" fontId="30" fillId="8" borderId="67" xfId="0" applyFont="1" applyFill="1" applyBorder="1" applyAlignment="1" applyProtection="1">
      <alignment horizontal="center" vertical="center" shrinkToFit="1"/>
      <protection locked="0"/>
    </xf>
    <xf numFmtId="0" fontId="30" fillId="8" borderId="18" xfId="0" applyFont="1" applyFill="1" applyBorder="1" applyAlignment="1" applyProtection="1">
      <alignment horizontal="center" vertical="center" shrinkToFit="1"/>
      <protection locked="0"/>
    </xf>
    <xf numFmtId="0" fontId="30" fillId="8" borderId="18" xfId="0" applyFont="1" applyFill="1" applyBorder="1" applyAlignment="1" applyProtection="1">
      <alignment horizontal="left" vertical="center" shrinkToFit="1"/>
      <protection locked="0"/>
    </xf>
    <xf numFmtId="38" fontId="23" fillId="8" borderId="18" xfId="1" applyFont="1" applyFill="1" applyBorder="1" applyAlignment="1" applyProtection="1">
      <alignment horizontal="right" vertical="center" shrinkToFit="1"/>
      <protection locked="0"/>
    </xf>
    <xf numFmtId="38" fontId="23" fillId="8" borderId="68" xfId="1" applyFont="1" applyFill="1" applyBorder="1" applyAlignment="1" applyProtection="1">
      <alignment horizontal="right" vertical="center" shrinkToFit="1"/>
      <protection locked="0"/>
    </xf>
    <xf numFmtId="38" fontId="0" fillId="2" borderId="58" xfId="1" applyFont="1" applyFill="1" applyBorder="1" applyAlignment="1" applyProtection="1">
      <alignment horizontal="right" vertical="center" shrinkToFit="1"/>
      <protection hidden="1"/>
    </xf>
    <xf numFmtId="38" fontId="0" fillId="2" borderId="47" xfId="1" applyFont="1" applyFill="1" applyBorder="1" applyAlignment="1" applyProtection="1">
      <alignment horizontal="right" vertical="center" shrinkToFit="1"/>
      <protection hidden="1"/>
    </xf>
    <xf numFmtId="38" fontId="0" fillId="2" borderId="17" xfId="1" applyFont="1" applyFill="1" applyBorder="1" applyAlignment="1" applyProtection="1">
      <alignment horizontal="right" vertical="center" shrinkToFit="1"/>
      <protection hidden="1"/>
    </xf>
    <xf numFmtId="0" fontId="30" fillId="8" borderId="69" xfId="0" applyFont="1" applyFill="1" applyBorder="1" applyAlignment="1" applyProtection="1">
      <alignment horizontal="center" vertical="center"/>
      <protection locked="0"/>
    </xf>
    <xf numFmtId="0" fontId="30" fillId="8" borderId="70" xfId="0" applyFont="1" applyFill="1" applyBorder="1" applyAlignment="1" applyProtection="1">
      <alignment horizontal="center" vertical="center"/>
      <protection locked="0"/>
    </xf>
    <xf numFmtId="0" fontId="0" fillId="2" borderId="42" xfId="0" applyFill="1" applyBorder="1" applyAlignment="1">
      <alignment horizontal="center" vertical="center"/>
    </xf>
    <xf numFmtId="0" fontId="0" fillId="2" borderId="59" xfId="0" applyFill="1" applyBorder="1" applyAlignment="1">
      <alignment horizontal="center" vertical="center"/>
    </xf>
    <xf numFmtId="0" fontId="0" fillId="2" borderId="46" xfId="0" applyFill="1" applyBorder="1" applyAlignment="1">
      <alignment horizontal="center" vertical="center"/>
    </xf>
    <xf numFmtId="38" fontId="23" fillId="2" borderId="21" xfId="1" applyFont="1" applyFill="1" applyBorder="1" applyAlignment="1" applyProtection="1">
      <alignment horizontal="right" vertical="center" shrinkToFit="1"/>
    </xf>
    <xf numFmtId="38" fontId="23" fillId="2" borderId="48" xfId="1" applyFont="1" applyFill="1" applyBorder="1" applyAlignment="1" applyProtection="1">
      <alignment horizontal="right" vertical="center" shrinkToFit="1"/>
    </xf>
    <xf numFmtId="38" fontId="23" fillId="2" borderId="19" xfId="1" applyFont="1" applyFill="1" applyBorder="1" applyAlignment="1" applyProtection="1">
      <alignment horizontal="right" vertical="center" shrinkToFit="1"/>
    </xf>
    <xf numFmtId="38" fontId="23" fillId="2" borderId="58" xfId="1" applyFont="1" applyFill="1" applyBorder="1" applyAlignment="1" applyProtection="1">
      <alignment horizontal="right" vertical="center" shrinkToFit="1"/>
    </xf>
    <xf numFmtId="38" fontId="23" fillId="2" borderId="47" xfId="1" applyFont="1" applyFill="1" applyBorder="1" applyAlignment="1" applyProtection="1">
      <alignment horizontal="right" vertical="center" shrinkToFit="1"/>
    </xf>
    <xf numFmtId="38" fontId="23" fillId="2" borderId="17" xfId="1" applyFont="1" applyFill="1" applyBorder="1" applyAlignment="1" applyProtection="1">
      <alignment horizontal="right" vertical="center" shrinkToFit="1"/>
    </xf>
    <xf numFmtId="38" fontId="23" fillId="2" borderId="62" xfId="1" applyFont="1" applyFill="1" applyBorder="1" applyAlignment="1" applyProtection="1">
      <alignment horizontal="right" vertical="center" shrinkToFit="1"/>
    </xf>
    <xf numFmtId="38" fontId="23" fillId="2" borderId="57" xfId="1" applyFont="1" applyFill="1" applyBorder="1" applyAlignment="1" applyProtection="1">
      <alignment horizontal="right" vertical="center" shrinkToFit="1"/>
    </xf>
    <xf numFmtId="38" fontId="23" fillId="2" borderId="35" xfId="1" applyFont="1" applyFill="1" applyBorder="1" applyAlignment="1" applyProtection="1">
      <alignment horizontal="right" vertical="center" shrinkToFit="1"/>
    </xf>
    <xf numFmtId="38" fontId="0" fillId="2" borderId="15" xfId="1" applyFont="1" applyFill="1" applyBorder="1" applyAlignment="1" applyProtection="1">
      <alignment horizontal="right" vertical="center" shrinkToFit="1"/>
      <protection hidden="1"/>
    </xf>
    <xf numFmtId="38" fontId="0" fillId="2" borderId="37" xfId="1" applyFont="1" applyFill="1" applyBorder="1" applyAlignment="1" applyProtection="1">
      <alignment horizontal="right" vertical="center" shrinkToFit="1"/>
      <protection hidden="1"/>
    </xf>
    <xf numFmtId="38" fontId="0" fillId="2" borderId="14" xfId="1" applyFont="1" applyFill="1" applyBorder="1" applyAlignment="1" applyProtection="1">
      <alignment horizontal="right" vertical="center" shrinkToFit="1"/>
      <protection hidden="1"/>
    </xf>
    <xf numFmtId="0" fontId="30" fillId="8" borderId="70" xfId="0" applyFont="1" applyFill="1" applyBorder="1" applyAlignment="1" applyProtection="1">
      <alignment horizontal="left" vertical="center" shrinkToFit="1"/>
      <protection locked="0"/>
    </xf>
    <xf numFmtId="38" fontId="23" fillId="8" borderId="70" xfId="1" applyFont="1" applyFill="1" applyBorder="1" applyAlignment="1" applyProtection="1">
      <alignment horizontal="right" vertical="center" shrinkToFit="1"/>
      <protection locked="0"/>
    </xf>
    <xf numFmtId="38" fontId="23" fillId="8" borderId="72" xfId="1" applyFont="1" applyFill="1" applyBorder="1" applyAlignment="1" applyProtection="1">
      <alignment horizontal="right" vertical="center" shrinkToFit="1"/>
      <protection locked="0"/>
    </xf>
    <xf numFmtId="38" fontId="0" fillId="2" borderId="62" xfId="1" applyFont="1" applyFill="1" applyBorder="1" applyAlignment="1" applyProtection="1">
      <alignment horizontal="right" vertical="center" shrinkToFit="1"/>
      <protection hidden="1"/>
    </xf>
    <xf numFmtId="38" fontId="0" fillId="2" borderId="34" xfId="1" applyFont="1" applyFill="1" applyBorder="1" applyAlignment="1" applyProtection="1">
      <alignment horizontal="right" vertical="center" shrinkToFit="1"/>
      <protection hidden="1"/>
    </xf>
    <xf numFmtId="38" fontId="0" fillId="2" borderId="35" xfId="1" applyFont="1" applyFill="1" applyBorder="1" applyAlignment="1" applyProtection="1">
      <alignment horizontal="right" vertical="center" shrinkToFit="1"/>
      <protection hidden="1"/>
    </xf>
    <xf numFmtId="38" fontId="23" fillId="8" borderId="71" xfId="1" applyFont="1" applyFill="1" applyBorder="1" applyAlignment="1" applyProtection="1">
      <alignment horizontal="right" vertical="center" shrinkToFit="1"/>
      <protection locked="0"/>
    </xf>
    <xf numFmtId="38" fontId="23" fillId="8" borderId="81" xfId="1" applyFont="1" applyFill="1" applyBorder="1" applyAlignment="1" applyProtection="1">
      <alignment horizontal="right" vertical="center" shrinkToFit="1"/>
      <protection locked="0"/>
    </xf>
    <xf numFmtId="38" fontId="23" fillId="8" borderId="82" xfId="1" applyFont="1" applyFill="1" applyBorder="1" applyAlignment="1" applyProtection="1">
      <alignment horizontal="right" vertical="center" shrinkToFit="1"/>
      <protection locked="0"/>
    </xf>
    <xf numFmtId="38" fontId="0" fillId="2" borderId="18" xfId="1" applyFont="1" applyFill="1" applyBorder="1" applyAlignment="1" applyProtection="1">
      <alignment horizontal="right" vertical="center" shrinkToFit="1"/>
      <protection hidden="1"/>
    </xf>
    <xf numFmtId="0" fontId="28" fillId="3" borderId="183" xfId="0" applyFont="1" applyFill="1" applyBorder="1" applyAlignment="1">
      <alignment horizontal="left" vertical="center"/>
    </xf>
    <xf numFmtId="0" fontId="28" fillId="3" borderId="184" xfId="0" applyFont="1" applyFill="1" applyBorder="1" applyAlignment="1">
      <alignment horizontal="left" vertical="center"/>
    </xf>
    <xf numFmtId="38" fontId="0" fillId="2" borderId="20" xfId="1" applyFont="1" applyFill="1" applyBorder="1" applyAlignment="1" applyProtection="1">
      <alignment horizontal="right" vertical="center" shrinkToFit="1"/>
      <protection hidden="1"/>
    </xf>
    <xf numFmtId="38" fontId="0" fillId="2" borderId="43" xfId="1" applyFont="1" applyFill="1" applyBorder="1" applyAlignment="1" applyProtection="1">
      <alignment horizontal="right" vertical="center" shrinkToFit="1"/>
      <protection hidden="1"/>
    </xf>
    <xf numFmtId="38" fontId="0" fillId="2" borderId="59" xfId="1" applyFont="1" applyFill="1" applyBorder="1" applyAlignment="1" applyProtection="1">
      <alignment horizontal="right" vertical="center" shrinkToFit="1"/>
      <protection hidden="1"/>
    </xf>
    <xf numFmtId="38" fontId="0" fillId="2" borderId="46" xfId="1" applyFont="1" applyFill="1" applyBorder="1" applyAlignment="1" applyProtection="1">
      <alignment horizontal="right" vertical="center" shrinkToFit="1"/>
      <protection hidden="1"/>
    </xf>
    <xf numFmtId="0" fontId="0" fillId="2" borderId="7" xfId="0" applyFill="1" applyBorder="1" applyAlignment="1" applyProtection="1">
      <alignment horizontal="center" vertical="center" shrinkToFit="1"/>
      <protection hidden="1"/>
    </xf>
    <xf numFmtId="0" fontId="0" fillId="2" borderId="0" xfId="0" applyFill="1" applyAlignment="1" applyProtection="1">
      <alignment horizontal="center" vertical="center" shrinkToFit="1"/>
      <protection hidden="1"/>
    </xf>
    <xf numFmtId="0" fontId="0" fillId="2" borderId="45" xfId="0" applyFill="1" applyBorder="1" applyAlignment="1" applyProtection="1">
      <alignment horizontal="center" vertical="center" shrinkToFit="1"/>
      <protection hidden="1"/>
    </xf>
    <xf numFmtId="0" fontId="0" fillId="2" borderId="10" xfId="0" applyFill="1" applyBorder="1" applyAlignment="1" applyProtection="1">
      <alignment horizontal="center" vertical="center" shrinkToFit="1"/>
      <protection hidden="1"/>
    </xf>
    <xf numFmtId="0" fontId="0" fillId="2" borderId="5" xfId="0" applyFill="1" applyBorder="1" applyAlignment="1" applyProtection="1">
      <alignment horizontal="center" vertical="center" shrinkToFit="1"/>
      <protection hidden="1"/>
    </xf>
    <xf numFmtId="0" fontId="0" fillId="2" borderId="4" xfId="0" applyFill="1" applyBorder="1" applyAlignment="1" applyProtection="1">
      <alignment horizontal="center" vertical="center" shrinkToFit="1"/>
      <protection hidden="1"/>
    </xf>
    <xf numFmtId="38" fontId="23" fillId="8" borderId="74" xfId="1" applyFont="1" applyFill="1" applyBorder="1" applyAlignment="1" applyProtection="1">
      <alignment horizontal="right" vertical="center" shrinkToFit="1"/>
      <protection locked="0"/>
    </xf>
    <xf numFmtId="38" fontId="23" fillId="8" borderId="75" xfId="1" applyFont="1" applyFill="1" applyBorder="1" applyAlignment="1" applyProtection="1">
      <alignment horizontal="right" vertical="center" shrinkToFit="1"/>
      <protection locked="0"/>
    </xf>
    <xf numFmtId="38" fontId="23" fillId="8" borderId="76" xfId="1" applyFont="1" applyFill="1" applyBorder="1" applyAlignment="1" applyProtection="1">
      <alignment horizontal="right" vertical="center" shrinkToFit="1"/>
      <protection locked="0"/>
    </xf>
    <xf numFmtId="38" fontId="0" fillId="2" borderId="61" xfId="1" applyFont="1" applyFill="1" applyBorder="1" applyAlignment="1" applyProtection="1">
      <alignment horizontal="right" vertical="center" shrinkToFit="1"/>
      <protection hidden="1"/>
    </xf>
    <xf numFmtId="38" fontId="0" fillId="2" borderId="1" xfId="1" applyFont="1" applyFill="1" applyBorder="1" applyAlignment="1" applyProtection="1">
      <alignment horizontal="right" vertical="center" shrinkToFit="1"/>
      <protection hidden="1"/>
    </xf>
    <xf numFmtId="0" fontId="0" fillId="4" borderId="9" xfId="0" applyFill="1" applyBorder="1" applyAlignment="1">
      <alignment horizontal="center" vertical="center"/>
    </xf>
    <xf numFmtId="0" fontId="0" fillId="4" borderId="46" xfId="0" applyFill="1" applyBorder="1" applyAlignment="1">
      <alignment horizontal="center" vertical="center"/>
    </xf>
    <xf numFmtId="0" fontId="33" fillId="6" borderId="0" xfId="2" applyFill="1" applyAlignment="1">
      <alignment horizontal="center" vertical="center"/>
    </xf>
    <xf numFmtId="0" fontId="0" fillId="3" borderId="2" xfId="0" applyFill="1" applyBorder="1" applyAlignment="1">
      <alignment horizontal="left" vertical="center"/>
    </xf>
    <xf numFmtId="0" fontId="30" fillId="8" borderId="69" xfId="0" applyFont="1" applyFill="1" applyBorder="1" applyAlignment="1" applyProtection="1">
      <alignment horizontal="center" vertical="center" shrinkToFit="1"/>
      <protection locked="0"/>
    </xf>
    <xf numFmtId="0" fontId="30" fillId="8" borderId="70" xfId="0" applyFont="1" applyFill="1" applyBorder="1" applyAlignment="1" applyProtection="1">
      <alignment horizontal="center" vertical="center" shrinkToFit="1"/>
      <protection locked="0"/>
    </xf>
    <xf numFmtId="38" fontId="0" fillId="2" borderId="44" xfId="1" applyFont="1" applyFill="1" applyBorder="1" applyAlignment="1" applyProtection="1">
      <alignment horizontal="right" vertical="center" shrinkToFit="1"/>
      <protection hidden="1"/>
    </xf>
    <xf numFmtId="38" fontId="0" fillId="2" borderId="38" xfId="1" applyFont="1" applyFill="1" applyBorder="1" applyAlignment="1" applyProtection="1">
      <alignment horizontal="right" vertical="center" shrinkToFit="1"/>
      <protection hidden="1"/>
    </xf>
    <xf numFmtId="38" fontId="0" fillId="2" borderId="49" xfId="1" applyFont="1" applyFill="1" applyBorder="1" applyAlignment="1" applyProtection="1">
      <alignment horizontal="right" vertical="center" shrinkToFit="1"/>
      <protection hidden="1"/>
    </xf>
    <xf numFmtId="38" fontId="0" fillId="2" borderId="57" xfId="1" applyFont="1" applyFill="1" applyBorder="1" applyAlignment="1" applyProtection="1">
      <alignment horizontal="right" vertical="center" shrinkToFit="1"/>
      <protection hidden="1"/>
    </xf>
    <xf numFmtId="0" fontId="66" fillId="8" borderId="101" xfId="2" applyFont="1" applyFill="1" applyBorder="1" applyAlignment="1">
      <alignment horizontal="center" vertical="center"/>
    </xf>
    <xf numFmtId="0" fontId="66" fillId="8" borderId="102" xfId="2" applyFont="1" applyFill="1" applyBorder="1" applyAlignment="1">
      <alignment horizontal="center" vertical="center"/>
    </xf>
    <xf numFmtId="0" fontId="66" fillId="8" borderId="103" xfId="2" applyFont="1" applyFill="1" applyBorder="1" applyAlignment="1">
      <alignment horizontal="center" vertical="center"/>
    </xf>
    <xf numFmtId="0" fontId="30" fillId="8" borderId="67" xfId="0" applyFont="1" applyFill="1" applyBorder="1" applyAlignment="1" applyProtection="1">
      <alignment horizontal="center" vertical="center"/>
      <protection locked="0"/>
    </xf>
    <xf numFmtId="0" fontId="30" fillId="8" borderId="18" xfId="0" applyFont="1" applyFill="1" applyBorder="1" applyAlignment="1" applyProtection="1">
      <alignment horizontal="center" vertical="center"/>
      <protection locked="0"/>
    </xf>
    <xf numFmtId="0" fontId="30" fillId="8" borderId="63" xfId="0" applyFont="1" applyFill="1" applyBorder="1" applyAlignment="1" applyProtection="1">
      <alignment horizontal="center" vertical="center"/>
      <protection locked="0"/>
    </xf>
    <xf numFmtId="0" fontId="30" fillId="8" borderId="64" xfId="0" applyFont="1" applyFill="1" applyBorder="1" applyAlignment="1" applyProtection="1">
      <alignment horizontal="center" vertical="center"/>
      <protection locked="0"/>
    </xf>
    <xf numFmtId="0" fontId="0" fillId="4" borderId="2" xfId="0" applyFill="1" applyBorder="1" applyAlignment="1">
      <alignment horizontal="center" vertical="center"/>
    </xf>
    <xf numFmtId="0" fontId="0" fillId="4" borderId="56" xfId="0" applyFill="1" applyBorder="1" applyAlignment="1">
      <alignment horizontal="center" vertical="center"/>
    </xf>
    <xf numFmtId="38" fontId="23" fillId="8" borderId="65" xfId="1" applyFont="1" applyFill="1" applyBorder="1" applyAlignment="1" applyProtection="1">
      <alignment horizontal="right" vertical="center" shrinkToFit="1"/>
      <protection locked="0"/>
    </xf>
    <xf numFmtId="38" fontId="23" fillId="8" borderId="79" xfId="1" applyFont="1" applyFill="1" applyBorder="1" applyAlignment="1" applyProtection="1">
      <alignment horizontal="right" vertical="center" shrinkToFit="1"/>
      <protection locked="0"/>
    </xf>
    <xf numFmtId="38" fontId="23" fillId="8" borderId="80" xfId="1" applyFont="1" applyFill="1" applyBorder="1" applyAlignment="1" applyProtection="1">
      <alignment horizontal="right" vertical="center" shrinkToFit="1"/>
      <protection locked="0"/>
    </xf>
    <xf numFmtId="38" fontId="23" fillId="8" borderId="47" xfId="1" applyFont="1" applyFill="1" applyBorder="1" applyAlignment="1" applyProtection="1">
      <alignment horizontal="right" vertical="center" shrinkToFit="1"/>
      <protection locked="0"/>
    </xf>
    <xf numFmtId="38" fontId="23" fillId="8" borderId="78" xfId="1" applyFont="1" applyFill="1" applyBorder="1" applyAlignment="1" applyProtection="1">
      <alignment horizontal="right" vertical="center" shrinkToFit="1"/>
      <protection locked="0"/>
    </xf>
    <xf numFmtId="38" fontId="23" fillId="8" borderId="58" xfId="1" applyFont="1" applyFill="1" applyBorder="1" applyAlignment="1" applyProtection="1">
      <alignment horizontal="right" vertical="center" shrinkToFit="1"/>
      <protection locked="0"/>
    </xf>
    <xf numFmtId="0" fontId="30" fillId="5" borderId="95" xfId="0" applyFont="1" applyFill="1" applyBorder="1" applyAlignment="1">
      <alignment horizontal="left" vertical="center" wrapText="1"/>
    </xf>
    <xf numFmtId="0" fontId="30" fillId="5" borderId="96" xfId="0" applyFont="1" applyFill="1" applyBorder="1" applyAlignment="1">
      <alignment horizontal="left" vertical="center" wrapText="1"/>
    </xf>
    <xf numFmtId="0" fontId="30" fillId="5" borderId="97" xfId="0" applyFont="1" applyFill="1" applyBorder="1" applyAlignment="1">
      <alignment horizontal="left" vertical="center" wrapText="1"/>
    </xf>
    <xf numFmtId="0" fontId="30" fillId="5" borderId="104" xfId="0" applyFont="1" applyFill="1" applyBorder="1" applyAlignment="1">
      <alignment horizontal="left" vertical="center" wrapText="1"/>
    </xf>
    <xf numFmtId="0" fontId="30" fillId="5" borderId="0" xfId="0" applyFont="1" applyFill="1" applyAlignment="1">
      <alignment horizontal="left" vertical="center" wrapText="1"/>
    </xf>
    <xf numFmtId="0" fontId="30" fillId="5" borderId="105" xfId="0" applyFont="1" applyFill="1" applyBorder="1" applyAlignment="1">
      <alignment horizontal="left" vertical="center" wrapText="1"/>
    </xf>
    <xf numFmtId="0" fontId="30" fillId="5" borderId="98" xfId="0" applyFont="1" applyFill="1" applyBorder="1" applyAlignment="1">
      <alignment horizontal="left" vertical="center" wrapText="1"/>
    </xf>
    <xf numFmtId="0" fontId="30" fillId="5" borderId="99" xfId="0" applyFont="1" applyFill="1" applyBorder="1" applyAlignment="1">
      <alignment horizontal="left" vertical="center" wrapText="1"/>
    </xf>
    <xf numFmtId="0" fontId="30" fillId="5" borderId="100" xfId="0" applyFont="1" applyFill="1" applyBorder="1" applyAlignment="1">
      <alignment horizontal="left" vertical="center" wrapText="1"/>
    </xf>
    <xf numFmtId="0" fontId="30" fillId="0" borderId="187" xfId="0" applyFont="1" applyBorder="1" applyAlignment="1">
      <alignment horizontal="center" vertical="center" wrapText="1" shrinkToFit="1"/>
    </xf>
    <xf numFmtId="0" fontId="30" fillId="0" borderId="188" xfId="0" applyFont="1" applyBorder="1" applyAlignment="1">
      <alignment horizontal="center" vertical="center" wrapText="1" shrinkToFit="1"/>
    </xf>
    <xf numFmtId="0" fontId="30" fillId="0" borderId="189" xfId="0" applyFont="1" applyBorder="1" applyAlignment="1">
      <alignment horizontal="center" vertical="center" wrapText="1" shrinkToFit="1"/>
    </xf>
    <xf numFmtId="0" fontId="30" fillId="0" borderId="190" xfId="0" applyFont="1" applyBorder="1" applyAlignment="1">
      <alignment horizontal="center" vertical="center" wrapText="1" shrinkToFit="1"/>
    </xf>
    <xf numFmtId="0" fontId="30" fillId="0" borderId="191" xfId="0" applyFont="1" applyBorder="1" applyAlignment="1">
      <alignment horizontal="center" vertical="center" wrapText="1" shrinkToFit="1"/>
    </xf>
    <xf numFmtId="0" fontId="30" fillId="0" borderId="192" xfId="0" applyFont="1" applyBorder="1" applyAlignment="1">
      <alignment horizontal="center" vertical="center" wrapText="1" shrinkToFit="1"/>
    </xf>
    <xf numFmtId="0" fontId="27" fillId="0" borderId="193" xfId="0" applyFont="1" applyBorder="1" applyAlignment="1">
      <alignment horizontal="center" vertical="center"/>
    </xf>
    <xf numFmtId="0" fontId="27" fillId="0" borderId="194" xfId="0" applyFont="1" applyBorder="1" applyAlignment="1">
      <alignment horizontal="center" vertical="center"/>
    </xf>
    <xf numFmtId="0" fontId="27" fillId="0" borderId="195" xfId="0" applyFont="1" applyBorder="1" applyAlignment="1">
      <alignment horizontal="center" vertical="center"/>
    </xf>
    <xf numFmtId="38" fontId="23" fillId="8" borderId="83" xfId="1" applyFont="1" applyFill="1" applyBorder="1" applyAlignment="1" applyProtection="1">
      <alignment horizontal="right" vertical="center"/>
      <protection locked="0"/>
    </xf>
    <xf numFmtId="38" fontId="23" fillId="8" borderId="84" xfId="1" applyFont="1" applyFill="1" applyBorder="1" applyAlignment="1" applyProtection="1">
      <alignment horizontal="right" vertical="center"/>
      <protection locked="0"/>
    </xf>
    <xf numFmtId="38" fontId="23" fillId="8" borderId="85" xfId="1" applyFont="1" applyFill="1" applyBorder="1" applyAlignment="1" applyProtection="1">
      <alignment horizontal="right" vertical="center"/>
      <protection locked="0"/>
    </xf>
    <xf numFmtId="38" fontId="23" fillId="8" borderId="86" xfId="1" applyFont="1" applyFill="1" applyBorder="1" applyAlignment="1" applyProtection="1">
      <alignment horizontal="right" vertical="center"/>
      <protection locked="0"/>
    </xf>
    <xf numFmtId="38" fontId="23" fillId="8" borderId="87" xfId="1" applyFont="1" applyFill="1" applyBorder="1" applyAlignment="1" applyProtection="1">
      <alignment horizontal="right" vertical="center"/>
      <protection locked="0"/>
    </xf>
    <xf numFmtId="38" fontId="23" fillId="8" borderId="88" xfId="1" applyFont="1" applyFill="1" applyBorder="1" applyAlignment="1" applyProtection="1">
      <alignment horizontal="right" vertical="center"/>
      <protection locked="0"/>
    </xf>
    <xf numFmtId="0" fontId="0" fillId="2" borderId="1" xfId="0" applyFill="1" applyBorder="1" applyAlignment="1">
      <alignment horizontal="center" vertical="center" wrapText="1"/>
    </xf>
    <xf numFmtId="38" fontId="0" fillId="2" borderId="61" xfId="1" applyFont="1" applyFill="1" applyBorder="1" applyAlignment="1">
      <alignment horizontal="center" vertical="center"/>
    </xf>
    <xf numFmtId="38" fontId="0" fillId="2" borderId="1" xfId="1" applyFont="1" applyFill="1" applyBorder="1" applyAlignment="1">
      <alignment horizontal="center" vertical="center"/>
    </xf>
    <xf numFmtId="0" fontId="0" fillId="3" borderId="183" xfId="0" applyFill="1" applyBorder="1" applyAlignment="1">
      <alignment horizontal="left" vertical="center"/>
    </xf>
    <xf numFmtId="0" fontId="0" fillId="3" borderId="184" xfId="0" applyFill="1" applyBorder="1" applyAlignment="1">
      <alignment horizontal="left" vertical="center"/>
    </xf>
    <xf numFmtId="38" fontId="0" fillId="2" borderId="1" xfId="1" applyFont="1" applyFill="1" applyBorder="1" applyAlignment="1">
      <alignment horizontal="right" vertical="center"/>
    </xf>
    <xf numFmtId="0" fontId="0" fillId="6" borderId="0" xfId="0" applyFill="1" applyAlignment="1">
      <alignment horizontal="right" vertical="center"/>
    </xf>
    <xf numFmtId="0" fontId="66" fillId="8" borderId="0" xfId="2" applyFont="1" applyFill="1" applyAlignment="1">
      <alignment horizontal="center" vertical="center"/>
    </xf>
    <xf numFmtId="0" fontId="0" fillId="6" borderId="0" xfId="0" applyFill="1" applyAlignment="1">
      <alignment horizontal="left" vertical="center"/>
    </xf>
    <xf numFmtId="0" fontId="0" fillId="2" borderId="61" xfId="0" applyFill="1" applyBorder="1" applyAlignment="1">
      <alignment horizontal="center" vertical="center"/>
    </xf>
    <xf numFmtId="0" fontId="24" fillId="4" borderId="1" xfId="0" applyFont="1" applyFill="1" applyBorder="1" applyAlignment="1">
      <alignment horizontal="center" vertical="center" wrapText="1"/>
    </xf>
    <xf numFmtId="0" fontId="25" fillId="4" borderId="45" xfId="0" applyFont="1" applyFill="1" applyBorder="1" applyAlignment="1">
      <alignment horizontal="center" vertical="center"/>
    </xf>
    <xf numFmtId="0" fontId="25" fillId="4" borderId="1" xfId="0" applyFont="1" applyFill="1" applyBorder="1" applyAlignment="1">
      <alignment horizontal="center" vertical="center"/>
    </xf>
    <xf numFmtId="0" fontId="63" fillId="4" borderId="61" xfId="2" applyFont="1" applyFill="1" applyBorder="1" applyAlignment="1">
      <alignment horizontal="center" vertical="center" wrapText="1"/>
    </xf>
    <xf numFmtId="0" fontId="64" fillId="4" borderId="45" xfId="2" applyFont="1" applyFill="1" applyBorder="1" applyAlignment="1">
      <alignment horizontal="center" vertical="center"/>
    </xf>
    <xf numFmtId="0" fontId="64" fillId="4" borderId="61" xfId="2" applyFont="1" applyFill="1" applyBorder="1" applyAlignment="1">
      <alignment horizontal="center" vertical="center"/>
    </xf>
    <xf numFmtId="0" fontId="24" fillId="2" borderId="1" xfId="0" applyFont="1" applyFill="1" applyBorder="1" applyAlignment="1">
      <alignment horizontal="center" vertical="center" wrapText="1"/>
    </xf>
    <xf numFmtId="0" fontId="25" fillId="2" borderId="1" xfId="0" applyFont="1" applyFill="1" applyBorder="1" applyAlignment="1">
      <alignment horizontal="center" vertical="center"/>
    </xf>
    <xf numFmtId="0" fontId="0" fillId="2" borderId="73" xfId="0" applyFill="1" applyBorder="1" applyAlignment="1">
      <alignment horizontal="center" vertical="center"/>
    </xf>
    <xf numFmtId="0" fontId="24" fillId="2" borderId="1" xfId="0" applyFont="1" applyFill="1" applyBorder="1" applyAlignment="1">
      <alignment horizontal="center" vertical="center"/>
    </xf>
    <xf numFmtId="0" fontId="25" fillId="2" borderId="45" xfId="0" applyFont="1" applyFill="1" applyBorder="1" applyAlignment="1">
      <alignment horizontal="center" vertical="center"/>
    </xf>
    <xf numFmtId="0" fontId="0" fillId="4" borderId="73" xfId="0" applyFill="1" applyBorder="1" applyAlignment="1">
      <alignment horizontal="center" vertical="center" shrinkToFit="1"/>
    </xf>
    <xf numFmtId="38" fontId="23" fillId="8" borderId="83" xfId="1" applyFont="1" applyFill="1" applyBorder="1" applyAlignment="1" applyProtection="1">
      <alignment horizontal="right" vertical="center" shrinkToFit="1"/>
      <protection locked="0"/>
    </xf>
    <xf numFmtId="38" fontId="23" fillId="8" borderId="84" xfId="1" applyFont="1" applyFill="1" applyBorder="1" applyAlignment="1" applyProtection="1">
      <alignment horizontal="right" vertical="center" shrinkToFit="1"/>
      <protection locked="0"/>
    </xf>
    <xf numFmtId="38" fontId="23" fillId="8" borderId="85" xfId="1" applyFont="1" applyFill="1" applyBorder="1" applyAlignment="1" applyProtection="1">
      <alignment horizontal="right" vertical="center" shrinkToFit="1"/>
      <protection locked="0"/>
    </xf>
    <xf numFmtId="38" fontId="23" fillId="8" borderId="86" xfId="1" applyFont="1" applyFill="1" applyBorder="1" applyAlignment="1" applyProtection="1">
      <alignment horizontal="right" vertical="center" shrinkToFit="1"/>
      <protection locked="0"/>
    </xf>
    <xf numFmtId="38" fontId="23" fillId="8" borderId="87" xfId="1" applyFont="1" applyFill="1" applyBorder="1" applyAlignment="1" applyProtection="1">
      <alignment horizontal="right" vertical="center" shrinkToFit="1"/>
      <protection locked="0"/>
    </xf>
    <xf numFmtId="38" fontId="23" fillId="8" borderId="88" xfId="1" applyFont="1" applyFill="1" applyBorder="1" applyAlignment="1" applyProtection="1">
      <alignment horizontal="right" vertical="center" shrinkToFit="1"/>
      <protection locked="0"/>
    </xf>
    <xf numFmtId="38" fontId="23" fillId="8" borderId="126" xfId="1" applyFont="1" applyFill="1" applyBorder="1" applyAlignment="1" applyProtection="1">
      <alignment horizontal="right" vertical="center" shrinkToFit="1"/>
      <protection locked="0"/>
    </xf>
    <xf numFmtId="38" fontId="21" fillId="8" borderId="108" xfId="1" applyFont="1" applyFill="1" applyBorder="1" applyAlignment="1" applyProtection="1">
      <alignment horizontal="right" vertical="center"/>
      <protection locked="0"/>
    </xf>
    <xf numFmtId="38" fontId="21" fillId="8" borderId="79" xfId="1" applyFont="1" applyFill="1" applyBorder="1" applyAlignment="1" applyProtection="1">
      <alignment horizontal="right" vertical="center"/>
      <protection locked="0"/>
    </xf>
    <xf numFmtId="38" fontId="21" fillId="8" borderId="133" xfId="1" applyFont="1" applyFill="1" applyBorder="1" applyAlignment="1" applyProtection="1">
      <alignment horizontal="right" vertical="center"/>
      <protection locked="0"/>
    </xf>
    <xf numFmtId="38" fontId="23" fillId="8" borderId="92" xfId="1" applyFont="1" applyFill="1" applyBorder="1" applyAlignment="1" applyProtection="1">
      <alignment horizontal="right" vertical="center"/>
      <protection locked="0"/>
    </xf>
    <xf numFmtId="38" fontId="23" fillId="8" borderId="93" xfId="1" applyFont="1" applyFill="1" applyBorder="1" applyAlignment="1" applyProtection="1">
      <alignment horizontal="right" vertical="center"/>
      <protection locked="0"/>
    </xf>
    <xf numFmtId="38" fontId="23" fillId="8" borderId="94" xfId="1" applyFont="1" applyFill="1" applyBorder="1" applyAlignment="1" applyProtection="1">
      <alignment horizontal="right" vertical="center"/>
      <protection locked="0"/>
    </xf>
    <xf numFmtId="0" fontId="29" fillId="4" borderId="9" xfId="0" applyFont="1" applyFill="1" applyBorder="1" applyAlignment="1">
      <alignment horizontal="center" vertical="center" shrinkToFit="1"/>
    </xf>
    <xf numFmtId="0" fontId="29" fillId="4" borderId="2" xfId="0" applyFont="1" applyFill="1" applyBorder="1" applyAlignment="1">
      <alignment horizontal="center" vertical="center" shrinkToFit="1"/>
    </xf>
    <xf numFmtId="0" fontId="29" fillId="4" borderId="56" xfId="0" applyFont="1" applyFill="1" applyBorder="1" applyAlignment="1">
      <alignment horizontal="center" vertical="center" shrinkToFit="1"/>
    </xf>
    <xf numFmtId="38" fontId="23" fillId="8" borderId="108" xfId="1" applyFont="1" applyFill="1" applyBorder="1" applyAlignment="1" applyProtection="1">
      <alignment horizontal="right" vertical="center" shrinkToFit="1"/>
      <protection locked="0"/>
    </xf>
    <xf numFmtId="0" fontId="29" fillId="4" borderId="166" xfId="0" applyFont="1" applyFill="1" applyBorder="1" applyAlignment="1">
      <alignment horizontal="center" vertical="center" shrinkToFit="1"/>
    </xf>
    <xf numFmtId="0" fontId="29" fillId="4" borderId="77" xfId="0" applyFont="1" applyFill="1" applyBorder="1" applyAlignment="1">
      <alignment horizontal="center" vertical="center" shrinkToFit="1"/>
    </xf>
    <xf numFmtId="0" fontId="29" fillId="4" borderId="78" xfId="0" applyFont="1" applyFill="1" applyBorder="1" applyAlignment="1">
      <alignment horizontal="center" vertical="center" shrinkToFit="1"/>
    </xf>
    <xf numFmtId="0" fontId="29" fillId="4" borderId="140" xfId="0" applyFont="1" applyFill="1" applyBorder="1" applyAlignment="1">
      <alignment horizontal="center" vertical="center" shrinkToFit="1"/>
    </xf>
    <xf numFmtId="0" fontId="29" fillId="4" borderId="5" xfId="0" applyFont="1" applyFill="1" applyBorder="1" applyAlignment="1">
      <alignment horizontal="center" vertical="center" shrinkToFit="1"/>
    </xf>
    <xf numFmtId="0" fontId="29" fillId="4" borderId="4" xfId="0" applyFont="1" applyFill="1" applyBorder="1" applyAlignment="1">
      <alignment horizontal="center" vertical="center" shrinkToFit="1"/>
    </xf>
    <xf numFmtId="0" fontId="29" fillId="4" borderId="167" xfId="0" applyFont="1" applyFill="1" applyBorder="1" applyAlignment="1">
      <alignment horizontal="center" vertical="center" shrinkToFit="1"/>
    </xf>
    <xf numFmtId="177" fontId="23" fillId="8" borderId="18" xfId="0" applyNumberFormat="1" applyFont="1" applyFill="1" applyBorder="1" applyAlignment="1" applyProtection="1">
      <alignment horizontal="center" vertical="center" shrinkToFit="1"/>
      <protection locked="0"/>
    </xf>
    <xf numFmtId="38" fontId="23" fillId="8" borderId="48" xfId="1" applyFont="1" applyFill="1" applyBorder="1" applyAlignment="1" applyProtection="1">
      <alignment horizontal="right" vertical="center" shrinkToFit="1"/>
      <protection locked="0"/>
    </xf>
    <xf numFmtId="38" fontId="23" fillId="8" borderId="26" xfId="1" applyFont="1" applyFill="1" applyBorder="1" applyAlignment="1" applyProtection="1">
      <alignment horizontal="right" vertical="center" shrinkToFit="1"/>
      <protection locked="0"/>
    </xf>
    <xf numFmtId="38" fontId="23" fillId="8" borderId="135" xfId="1" applyFont="1" applyFill="1" applyBorder="1" applyAlignment="1" applyProtection="1">
      <alignment horizontal="right" vertical="center" shrinkToFit="1"/>
      <protection locked="0"/>
    </xf>
    <xf numFmtId="0" fontId="30" fillId="8" borderId="92" xfId="0" applyFont="1" applyFill="1" applyBorder="1" applyAlignment="1" applyProtection="1">
      <alignment horizontal="left" vertical="center" shrinkToFit="1"/>
      <protection locked="0"/>
    </xf>
    <xf numFmtId="0" fontId="30" fillId="8" borderId="93" xfId="0" applyFont="1" applyFill="1" applyBorder="1" applyAlignment="1" applyProtection="1">
      <alignment horizontal="left" vertical="center" shrinkToFit="1"/>
      <protection locked="0"/>
    </xf>
    <xf numFmtId="0" fontId="30" fillId="8" borderId="94" xfId="0" applyFont="1" applyFill="1" applyBorder="1" applyAlignment="1" applyProtection="1">
      <alignment horizontal="left" vertical="center" shrinkToFit="1"/>
      <protection locked="0"/>
    </xf>
    <xf numFmtId="0" fontId="0" fillId="2" borderId="3" xfId="0" applyFill="1" applyBorder="1" applyAlignment="1">
      <alignment horizontal="center" vertical="center"/>
    </xf>
    <xf numFmtId="0" fontId="0" fillId="2" borderId="106" xfId="0" applyFill="1" applyBorder="1" applyAlignment="1">
      <alignment horizontal="center" vertical="center"/>
    </xf>
    <xf numFmtId="0" fontId="0" fillId="2" borderId="5" xfId="0" applyFill="1" applyBorder="1" applyAlignment="1">
      <alignment horizontal="center" vertical="center"/>
    </xf>
    <xf numFmtId="0" fontId="0" fillId="2" borderId="3" xfId="0" applyFill="1" applyBorder="1" applyAlignment="1">
      <alignment horizontal="right" vertical="center"/>
    </xf>
    <xf numFmtId="0" fontId="0" fillId="2" borderId="106" xfId="0" applyFill="1" applyBorder="1" applyAlignment="1">
      <alignment horizontal="right" vertical="center"/>
    </xf>
    <xf numFmtId="0" fontId="0" fillId="2" borderId="61" xfId="0" applyFill="1" applyBorder="1" applyAlignment="1">
      <alignment horizontal="right" vertical="center"/>
    </xf>
    <xf numFmtId="0" fontId="0" fillId="2" borderId="1" xfId="0" applyFill="1" applyBorder="1" applyAlignment="1">
      <alignment horizontal="right" vertical="center"/>
    </xf>
    <xf numFmtId="38" fontId="23" fillId="8" borderId="83" xfId="1" applyFont="1" applyFill="1" applyBorder="1" applyAlignment="1">
      <alignment horizontal="right" vertical="center"/>
    </xf>
    <xf numFmtId="38" fontId="23" fillId="8" borderId="84" xfId="1" applyFont="1" applyFill="1" applyBorder="1" applyAlignment="1">
      <alignment horizontal="right" vertical="center"/>
    </xf>
    <xf numFmtId="38" fontId="23" fillId="8" borderId="85" xfId="1" applyFont="1" applyFill="1" applyBorder="1" applyAlignment="1">
      <alignment horizontal="right" vertical="center"/>
    </xf>
    <xf numFmtId="38" fontId="23" fillId="8" borderId="86" xfId="1" applyFont="1" applyFill="1" applyBorder="1" applyAlignment="1">
      <alignment horizontal="right" vertical="center"/>
    </xf>
    <xf numFmtId="38" fontId="23" fillId="8" borderId="87" xfId="1" applyFont="1" applyFill="1" applyBorder="1" applyAlignment="1">
      <alignment horizontal="right" vertical="center"/>
    </xf>
    <xf numFmtId="38" fontId="23" fillId="8" borderId="88" xfId="1" applyFont="1" applyFill="1" applyBorder="1" applyAlignment="1">
      <alignment horizontal="right" vertical="center"/>
    </xf>
    <xf numFmtId="0" fontId="29" fillId="0" borderId="1" xfId="0" applyFont="1" applyBorder="1" applyAlignment="1">
      <alignment horizontal="left" vertical="center" wrapText="1"/>
    </xf>
    <xf numFmtId="0" fontId="0" fillId="0" borderId="1" xfId="0" applyBorder="1" applyAlignment="1">
      <alignment horizontal="left" vertical="center" wrapText="1"/>
    </xf>
    <xf numFmtId="177" fontId="23" fillId="8" borderId="70" xfId="0" applyNumberFormat="1" applyFont="1" applyFill="1" applyBorder="1" applyAlignment="1" applyProtection="1">
      <alignment horizontal="center" vertical="center" shrinkToFit="1"/>
      <protection locked="0"/>
    </xf>
    <xf numFmtId="38" fontId="23" fillId="8" borderId="134" xfId="1" applyFont="1" applyFill="1" applyBorder="1" applyAlignment="1" applyProtection="1">
      <alignment horizontal="right" vertical="center" shrinkToFit="1"/>
      <protection locked="0"/>
    </xf>
    <xf numFmtId="38" fontId="23" fillId="8" borderId="101" xfId="1" applyFont="1" applyFill="1" applyBorder="1" applyAlignment="1" applyProtection="1">
      <alignment horizontal="right" vertical="center" shrinkToFit="1"/>
      <protection locked="0"/>
    </xf>
    <xf numFmtId="38" fontId="23" fillId="8" borderId="102" xfId="1" applyFont="1" applyFill="1" applyBorder="1" applyAlignment="1" applyProtection="1">
      <alignment horizontal="right" vertical="center" shrinkToFit="1"/>
      <protection locked="0"/>
    </xf>
    <xf numFmtId="38" fontId="23" fillId="8" borderId="103" xfId="1" applyFont="1" applyFill="1" applyBorder="1" applyAlignment="1" applyProtection="1">
      <alignment horizontal="right" vertical="center" shrinkToFit="1"/>
      <protection locked="0"/>
    </xf>
    <xf numFmtId="38" fontId="29" fillId="2" borderId="39" xfId="1" applyFont="1" applyFill="1" applyBorder="1" applyAlignment="1" applyProtection="1">
      <alignment horizontal="right" vertical="center" shrinkToFit="1"/>
      <protection hidden="1"/>
    </xf>
    <xf numFmtId="38" fontId="29" fillId="2" borderId="44" xfId="1" applyFont="1" applyFill="1" applyBorder="1" applyAlignment="1" applyProtection="1">
      <alignment horizontal="right" vertical="center" shrinkToFit="1"/>
      <protection hidden="1"/>
    </xf>
    <xf numFmtId="38" fontId="29" fillId="2" borderId="49" xfId="1" applyFont="1" applyFill="1" applyBorder="1" applyAlignment="1" applyProtection="1">
      <alignment horizontal="right" vertical="center" shrinkToFit="1"/>
      <protection hidden="1"/>
    </xf>
    <xf numFmtId="0" fontId="29" fillId="4" borderId="1" xfId="0" applyFont="1" applyFill="1" applyBorder="1" applyAlignment="1">
      <alignment horizontal="center" vertical="center"/>
    </xf>
    <xf numFmtId="0" fontId="29" fillId="4" borderId="22" xfId="0" applyFont="1" applyFill="1" applyBorder="1" applyAlignment="1">
      <alignment horizontal="center" vertical="center" shrinkToFit="1"/>
    </xf>
    <xf numFmtId="0" fontId="29" fillId="4" borderId="60" xfId="0" applyFont="1" applyFill="1" applyBorder="1" applyAlignment="1">
      <alignment horizontal="center" vertical="center" shrinkToFit="1"/>
    </xf>
    <xf numFmtId="177" fontId="23" fillId="8" borderId="64" xfId="0" applyNumberFormat="1" applyFont="1" applyFill="1" applyBorder="1" applyAlignment="1" applyProtection="1">
      <alignment horizontal="center" vertical="center" shrinkToFit="1"/>
      <protection locked="0"/>
    </xf>
    <xf numFmtId="38" fontId="23" fillId="8" borderId="133" xfId="1" applyFont="1" applyFill="1" applyBorder="1" applyAlignment="1" applyProtection="1">
      <alignment horizontal="right" vertical="center" shrinkToFit="1"/>
      <protection locked="0"/>
    </xf>
    <xf numFmtId="0" fontId="26" fillId="0" borderId="0" xfId="0" applyFont="1" applyAlignment="1">
      <alignment horizontal="left" vertical="center"/>
    </xf>
    <xf numFmtId="0" fontId="27" fillId="0" borderId="0" xfId="0" applyFont="1" applyAlignment="1">
      <alignment horizontal="left" vertical="center"/>
    </xf>
    <xf numFmtId="0" fontId="29" fillId="6" borderId="0" xfId="0" applyFont="1" applyFill="1" applyAlignment="1">
      <alignment horizontal="left" vertical="center"/>
    </xf>
    <xf numFmtId="0" fontId="0" fillId="2" borderId="47" xfId="0" applyFill="1" applyBorder="1" applyAlignment="1" applyProtection="1">
      <alignment horizontal="left" vertical="center"/>
      <protection hidden="1"/>
    </xf>
    <xf numFmtId="0" fontId="0" fillId="2" borderId="78" xfId="0" applyFill="1" applyBorder="1" applyAlignment="1" applyProtection="1">
      <alignment horizontal="left" vertical="center"/>
      <protection hidden="1"/>
    </xf>
    <xf numFmtId="0" fontId="0" fillId="2" borderId="115" xfId="0" applyFill="1" applyBorder="1" applyAlignment="1" applyProtection="1">
      <alignment horizontal="left" vertical="center"/>
      <protection hidden="1"/>
    </xf>
    <xf numFmtId="38" fontId="23" fillId="8" borderId="128" xfId="1" applyFont="1" applyFill="1" applyBorder="1" applyAlignment="1" applyProtection="1">
      <alignment horizontal="right" vertical="center" shrinkToFit="1"/>
      <protection locked="0"/>
    </xf>
    <xf numFmtId="0" fontId="0" fillId="4" borderId="1" xfId="0" applyFill="1" applyBorder="1" applyAlignment="1">
      <alignment horizontal="left" vertical="center" wrapText="1"/>
    </xf>
    <xf numFmtId="3" fontId="0" fillId="2" borderId="21" xfId="0" applyNumberFormat="1" applyFill="1" applyBorder="1" applyAlignment="1" applyProtection="1">
      <alignment horizontal="right" vertical="center"/>
      <protection hidden="1"/>
    </xf>
    <xf numFmtId="0" fontId="0" fillId="2" borderId="20" xfId="0" applyFill="1" applyBorder="1" applyAlignment="1" applyProtection="1">
      <alignment horizontal="right" vertical="center"/>
      <protection hidden="1"/>
    </xf>
    <xf numFmtId="0" fontId="0" fillId="2" borderId="114" xfId="0" applyFill="1" applyBorder="1" applyAlignment="1" applyProtection="1">
      <alignment horizontal="right" vertical="center"/>
      <protection hidden="1"/>
    </xf>
    <xf numFmtId="0" fontId="0" fillId="2" borderId="111" xfId="0" applyFill="1" applyBorder="1" applyAlignment="1" applyProtection="1">
      <alignment horizontal="right" vertical="center"/>
      <protection hidden="1"/>
    </xf>
    <xf numFmtId="0" fontId="0" fillId="2" borderId="116" xfId="0" applyFill="1" applyBorder="1" applyAlignment="1" applyProtection="1">
      <alignment horizontal="right" vertical="center"/>
      <protection hidden="1"/>
    </xf>
    <xf numFmtId="38" fontId="0" fillId="2" borderId="47" xfId="1" applyFont="1" applyFill="1" applyBorder="1" applyAlignment="1" applyProtection="1">
      <alignment horizontal="right" vertical="center"/>
      <protection hidden="1"/>
    </xf>
    <xf numFmtId="38" fontId="0" fillId="2" borderId="78" xfId="1" applyFont="1" applyFill="1" applyBorder="1" applyAlignment="1" applyProtection="1">
      <alignment horizontal="right" vertical="center"/>
      <protection hidden="1"/>
    </xf>
    <xf numFmtId="38" fontId="0" fillId="2" borderId="115" xfId="1" applyFont="1" applyFill="1" applyBorder="1" applyAlignment="1" applyProtection="1">
      <alignment horizontal="right" vertical="center"/>
      <protection hidden="1"/>
    </xf>
    <xf numFmtId="0" fontId="0" fillId="2" borderId="10" xfId="0" applyFill="1" applyBorder="1" applyAlignment="1" applyProtection="1">
      <alignment horizontal="center" vertical="center"/>
      <protection hidden="1"/>
    </xf>
    <xf numFmtId="0" fontId="0" fillId="2" borderId="61" xfId="0" applyFill="1" applyBorder="1" applyAlignment="1" applyProtection="1">
      <alignment horizontal="center" vertical="center"/>
      <protection hidden="1"/>
    </xf>
    <xf numFmtId="0" fontId="0" fillId="2" borderId="55" xfId="0" applyFill="1" applyBorder="1" applyAlignment="1" applyProtection="1">
      <alignment horizontal="center" vertical="center" wrapText="1"/>
      <protection hidden="1"/>
    </xf>
    <xf numFmtId="0" fontId="29" fillId="2" borderId="2" xfId="0" applyFont="1" applyFill="1" applyBorder="1" applyAlignment="1" applyProtection="1">
      <alignment horizontal="center" vertical="center" wrapText="1"/>
      <protection hidden="1"/>
    </xf>
    <xf numFmtId="0" fontId="29" fillId="2" borderId="56" xfId="0" applyFont="1" applyFill="1" applyBorder="1" applyAlignment="1" applyProtection="1">
      <alignment horizontal="center" vertical="center" wrapText="1"/>
      <protection hidden="1"/>
    </xf>
    <xf numFmtId="0" fontId="29" fillId="2" borderId="37" xfId="0" applyFont="1" applyFill="1" applyBorder="1" applyAlignment="1" applyProtection="1">
      <alignment horizontal="center" vertical="center" wrapText="1"/>
      <protection hidden="1"/>
    </xf>
    <xf numFmtId="0" fontId="29" fillId="2" borderId="0" xfId="0" applyFont="1" applyFill="1" applyAlignment="1" applyProtection="1">
      <alignment horizontal="center" vertical="center" wrapText="1"/>
      <protection hidden="1"/>
    </xf>
    <xf numFmtId="0" fontId="29" fillId="2" borderId="28" xfId="0" applyFont="1" applyFill="1" applyBorder="1" applyAlignment="1" applyProtection="1">
      <alignment horizontal="center" vertical="center" wrapText="1"/>
      <protection hidden="1"/>
    </xf>
    <xf numFmtId="0" fontId="29" fillId="2" borderId="48" xfId="0" applyFont="1" applyFill="1" applyBorder="1" applyAlignment="1" applyProtection="1">
      <alignment horizontal="center" vertical="center" wrapText="1"/>
      <protection hidden="1"/>
    </xf>
    <xf numFmtId="0" fontId="29" fillId="2" borderId="26" xfId="0" applyFont="1" applyFill="1" applyBorder="1" applyAlignment="1" applyProtection="1">
      <alignment horizontal="center" vertical="center" wrapText="1"/>
      <protection hidden="1"/>
    </xf>
    <xf numFmtId="0" fontId="29" fillId="2" borderId="21" xfId="0" applyFont="1" applyFill="1" applyBorder="1" applyAlignment="1" applyProtection="1">
      <alignment horizontal="center" vertical="center" wrapText="1"/>
      <protection hidden="1"/>
    </xf>
    <xf numFmtId="0" fontId="30" fillId="8" borderId="89" xfId="0" applyFont="1" applyFill="1" applyBorder="1" applyAlignment="1" applyProtection="1">
      <alignment horizontal="left" vertical="center" shrinkToFit="1"/>
      <protection locked="0"/>
    </xf>
    <xf numFmtId="0" fontId="30" fillId="8" borderId="90" xfId="0" applyFont="1" applyFill="1" applyBorder="1" applyAlignment="1" applyProtection="1">
      <alignment horizontal="left" vertical="center" shrinkToFit="1"/>
      <protection locked="0"/>
    </xf>
    <xf numFmtId="0" fontId="30" fillId="8" borderId="91" xfId="0" applyFont="1" applyFill="1" applyBorder="1" applyAlignment="1" applyProtection="1">
      <alignment horizontal="left" vertical="center" shrinkToFit="1"/>
      <protection locked="0"/>
    </xf>
    <xf numFmtId="0" fontId="30" fillId="8" borderId="126" xfId="0" quotePrefix="1" applyFont="1" applyFill="1" applyBorder="1" applyAlignment="1" applyProtection="1">
      <alignment horizontal="left" vertical="center" shrinkToFit="1"/>
      <protection locked="0"/>
    </xf>
    <xf numFmtId="0" fontId="30" fillId="8" borderId="78" xfId="0" applyFont="1" applyFill="1" applyBorder="1" applyAlignment="1" applyProtection="1">
      <alignment horizontal="left" vertical="center" shrinkToFit="1"/>
      <protection locked="0"/>
    </xf>
    <xf numFmtId="0" fontId="30" fillId="8" borderId="140" xfId="0" applyFont="1" applyFill="1" applyBorder="1" applyAlignment="1" applyProtection="1">
      <alignment horizontal="left" vertical="center" shrinkToFit="1"/>
      <protection locked="0"/>
    </xf>
    <xf numFmtId="3" fontId="0" fillId="2" borderId="30" xfId="0" applyNumberFormat="1" applyFill="1" applyBorder="1" applyAlignment="1" applyProtection="1">
      <alignment horizontal="right" vertical="center"/>
      <protection hidden="1"/>
    </xf>
    <xf numFmtId="0" fontId="0" fillId="2" borderId="48" xfId="0" applyFill="1" applyBorder="1" applyAlignment="1" applyProtection="1">
      <alignment horizontal="right" vertical="center"/>
      <protection hidden="1"/>
    </xf>
    <xf numFmtId="0" fontId="29" fillId="0" borderId="1" xfId="0" applyFont="1" applyBorder="1" applyAlignment="1">
      <alignment horizontal="left" vertical="center"/>
    </xf>
    <xf numFmtId="0" fontId="29" fillId="4" borderId="1" xfId="0" applyFont="1" applyFill="1" applyBorder="1" applyAlignment="1">
      <alignment horizontal="center" vertical="center" shrinkToFit="1"/>
    </xf>
    <xf numFmtId="0" fontId="29" fillId="4" borderId="106" xfId="0" applyFont="1" applyFill="1" applyBorder="1" applyAlignment="1">
      <alignment horizontal="center" vertical="center" shrinkToFit="1"/>
    </xf>
    <xf numFmtId="0" fontId="29" fillId="2" borderId="1" xfId="0" applyFont="1" applyFill="1" applyBorder="1" applyAlignment="1">
      <alignment horizontal="center" vertical="center" shrinkToFit="1"/>
    </xf>
    <xf numFmtId="3" fontId="0" fillId="2" borderId="62" xfId="0" applyNumberFormat="1" applyFill="1" applyBorder="1" applyAlignment="1" applyProtection="1">
      <alignment horizontal="right" vertical="center"/>
      <protection hidden="1"/>
    </xf>
    <xf numFmtId="0" fontId="0" fillId="2" borderId="34" xfId="0" applyFill="1" applyBorder="1" applyAlignment="1" applyProtection="1">
      <alignment horizontal="right" vertical="center"/>
      <protection hidden="1"/>
    </xf>
    <xf numFmtId="3" fontId="0" fillId="2" borderId="33" xfId="0" applyNumberFormat="1" applyFill="1" applyBorder="1" applyAlignment="1" applyProtection="1">
      <alignment horizontal="right" vertical="center"/>
      <protection hidden="1"/>
    </xf>
    <xf numFmtId="0" fontId="0" fillId="2" borderId="57" xfId="0" applyFill="1" applyBorder="1" applyAlignment="1" applyProtection="1">
      <alignment horizontal="right" vertical="center"/>
      <protection hidden="1"/>
    </xf>
    <xf numFmtId="38" fontId="0" fillId="2" borderId="57" xfId="1" applyFont="1" applyFill="1" applyBorder="1" applyAlignment="1" applyProtection="1">
      <alignment horizontal="right" vertical="center"/>
      <protection hidden="1"/>
    </xf>
    <xf numFmtId="38" fontId="0" fillId="2" borderId="112" xfId="1" applyFont="1" applyFill="1" applyBorder="1" applyAlignment="1" applyProtection="1">
      <alignment horizontal="right" vertical="center"/>
      <protection hidden="1"/>
    </xf>
    <xf numFmtId="38" fontId="0" fillId="2" borderId="117" xfId="1" applyFont="1" applyFill="1" applyBorder="1" applyAlignment="1" applyProtection="1">
      <alignment horizontal="right" vertical="center"/>
      <protection hidden="1"/>
    </xf>
    <xf numFmtId="0" fontId="0" fillId="2" borderId="106" xfId="0" applyFill="1" applyBorder="1" applyAlignment="1" applyProtection="1">
      <alignment horizontal="center" vertical="center" wrapText="1"/>
      <protection hidden="1"/>
    </xf>
    <xf numFmtId="0" fontId="0" fillId="2" borderId="124" xfId="0" applyFill="1" applyBorder="1" applyAlignment="1" applyProtection="1">
      <alignment horizontal="center" vertical="center" wrapText="1"/>
      <protection hidden="1"/>
    </xf>
    <xf numFmtId="0" fontId="0" fillId="2" borderId="118" xfId="0" applyFill="1" applyBorder="1" applyAlignment="1" applyProtection="1">
      <alignment horizontal="center" vertical="center" wrapText="1"/>
      <protection hidden="1"/>
    </xf>
    <xf numFmtId="0" fontId="28" fillId="0" borderId="0" xfId="0" applyFont="1" applyAlignment="1">
      <alignment horizontal="left" vertical="center"/>
    </xf>
    <xf numFmtId="0" fontId="0" fillId="4" borderId="29" xfId="0" applyFill="1" applyBorder="1" applyAlignment="1">
      <alignment horizontal="center" vertical="center"/>
    </xf>
    <xf numFmtId="0" fontId="0" fillId="4" borderId="31" xfId="0" applyFill="1" applyBorder="1" applyAlignment="1">
      <alignment horizontal="center" vertical="center"/>
    </xf>
    <xf numFmtId="0" fontId="0" fillId="4" borderId="32" xfId="0" applyFill="1" applyBorder="1" applyAlignment="1">
      <alignment horizontal="center" vertical="center"/>
    </xf>
    <xf numFmtId="0" fontId="0" fillId="4" borderId="18" xfId="0" applyFill="1" applyBorder="1" applyAlignment="1">
      <alignment horizontal="center" vertical="center"/>
    </xf>
    <xf numFmtId="0" fontId="0" fillId="4" borderId="47"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57" xfId="0" applyFill="1" applyBorder="1" applyAlignment="1">
      <alignment horizontal="center" vertical="center"/>
    </xf>
    <xf numFmtId="0" fontId="0" fillId="2" borderId="31" xfId="0" applyFill="1" applyBorder="1" applyAlignment="1">
      <alignment horizontal="center" vertical="center"/>
    </xf>
    <xf numFmtId="0" fontId="0" fillId="2" borderId="40" xfId="0" applyFill="1" applyBorder="1" applyAlignment="1">
      <alignment horizontal="center" vertical="center"/>
    </xf>
    <xf numFmtId="38" fontId="23" fillId="8" borderId="63" xfId="1" applyFont="1" applyFill="1" applyBorder="1" applyAlignment="1" applyProtection="1">
      <alignment horizontal="right" vertical="center"/>
      <protection locked="0"/>
    </xf>
    <xf numFmtId="38" fontId="23" fillId="8" borderId="64" xfId="1" applyFont="1" applyFill="1" applyBorder="1" applyAlignment="1" applyProtection="1">
      <alignment horizontal="right" vertical="center"/>
      <protection locked="0"/>
    </xf>
    <xf numFmtId="38" fontId="23" fillId="8" borderId="66" xfId="1" applyFont="1" applyFill="1" applyBorder="1" applyAlignment="1" applyProtection="1">
      <alignment horizontal="right" vertical="center"/>
      <protection locked="0"/>
    </xf>
    <xf numFmtId="38" fontId="23" fillId="8" borderId="67" xfId="1" applyFont="1" applyFill="1" applyBorder="1" applyAlignment="1" applyProtection="1">
      <alignment horizontal="right" vertical="center"/>
      <protection locked="0"/>
    </xf>
    <xf numFmtId="38" fontId="23" fillId="8" borderId="18" xfId="1" applyFont="1" applyFill="1" applyBorder="1" applyAlignment="1" applyProtection="1">
      <alignment horizontal="right" vertical="center"/>
      <protection locked="0"/>
    </xf>
    <xf numFmtId="38" fontId="23" fillId="8" borderId="68" xfId="1" applyFont="1" applyFill="1" applyBorder="1" applyAlignment="1" applyProtection="1">
      <alignment horizontal="right" vertical="center"/>
      <protection locked="0"/>
    </xf>
    <xf numFmtId="38" fontId="23" fillId="8" borderId="69" xfId="1" applyFont="1" applyFill="1" applyBorder="1" applyAlignment="1" applyProtection="1">
      <alignment horizontal="right" vertical="center"/>
      <protection locked="0"/>
    </xf>
    <xf numFmtId="38" fontId="23" fillId="8" borderId="70" xfId="1" applyFont="1" applyFill="1" applyBorder="1" applyAlignment="1" applyProtection="1">
      <alignment horizontal="right" vertical="center"/>
      <protection locked="0"/>
    </xf>
    <xf numFmtId="38" fontId="23" fillId="8" borderId="72" xfId="1" applyFont="1" applyFill="1" applyBorder="1" applyAlignment="1" applyProtection="1">
      <alignment horizontal="right" vertical="center"/>
      <protection locked="0"/>
    </xf>
    <xf numFmtId="38" fontId="23" fillId="2" borderId="1" xfId="1" applyFont="1" applyFill="1" applyBorder="1" applyAlignment="1" applyProtection="1">
      <alignment horizontal="right" vertical="center"/>
      <protection hidden="1"/>
    </xf>
    <xf numFmtId="38" fontId="23" fillId="2" borderId="45" xfId="1" applyFont="1" applyFill="1" applyBorder="1" applyAlignment="1" applyProtection="1">
      <alignment horizontal="right" vertical="center"/>
      <protection hidden="1"/>
    </xf>
    <xf numFmtId="0" fontId="0" fillId="2" borderId="26" xfId="0" applyFill="1" applyBorder="1" applyAlignment="1" applyProtection="1">
      <alignment horizontal="right" vertical="center"/>
      <protection hidden="1"/>
    </xf>
    <xf numFmtId="0" fontId="0" fillId="2" borderId="9" xfId="0" applyFill="1" applyBorder="1" applyAlignment="1" applyProtection="1">
      <alignment horizontal="center" vertical="center"/>
      <protection hidden="1"/>
    </xf>
    <xf numFmtId="0" fontId="0" fillId="2" borderId="2" xfId="0" applyFill="1" applyBorder="1" applyAlignment="1" applyProtection="1">
      <alignment horizontal="center" vertical="center"/>
      <protection hidden="1"/>
    </xf>
    <xf numFmtId="0" fontId="0" fillId="2" borderId="119" xfId="0" applyFill="1" applyBorder="1" applyAlignment="1" applyProtection="1">
      <alignment horizontal="center" vertical="center"/>
      <protection hidden="1"/>
    </xf>
    <xf numFmtId="0" fontId="0" fillId="2" borderId="8" xfId="0" applyFill="1" applyBorder="1" applyAlignment="1" applyProtection="1">
      <alignment horizontal="center" vertical="center"/>
      <protection hidden="1"/>
    </xf>
    <xf numFmtId="0" fontId="0" fillId="2" borderId="120" xfId="0" applyFill="1" applyBorder="1" applyAlignment="1" applyProtection="1">
      <alignment horizontal="center" vertical="center"/>
      <protection hidden="1"/>
    </xf>
    <xf numFmtId="38" fontId="23" fillId="2" borderId="124" xfId="1" applyFont="1" applyFill="1" applyBorder="1" applyAlignment="1" applyProtection="1">
      <alignment horizontal="right" vertical="center"/>
      <protection hidden="1"/>
    </xf>
    <xf numFmtId="38" fontId="23" fillId="2" borderId="106" xfId="1" applyFont="1" applyFill="1" applyBorder="1" applyAlignment="1" applyProtection="1">
      <alignment horizontal="right" vertical="center"/>
      <protection hidden="1"/>
    </xf>
    <xf numFmtId="3" fontId="0" fillId="2" borderId="121" xfId="0" applyNumberFormat="1" applyFill="1" applyBorder="1" applyAlignment="1" applyProtection="1">
      <alignment horizontal="right" vertical="center"/>
      <protection hidden="1"/>
    </xf>
    <xf numFmtId="0" fontId="0" fillId="2" borderId="27" xfId="0" applyFill="1" applyBorder="1" applyAlignment="1" applyProtection="1">
      <alignment horizontal="right" vertical="center"/>
      <protection hidden="1"/>
    </xf>
    <xf numFmtId="3" fontId="0" fillId="2" borderId="122" xfId="0" applyNumberFormat="1" applyFill="1" applyBorder="1" applyAlignment="1" applyProtection="1">
      <alignment horizontal="right" vertical="center"/>
      <protection hidden="1"/>
    </xf>
    <xf numFmtId="0" fontId="0" fillId="4" borderId="110" xfId="0" applyFill="1" applyBorder="1" applyAlignment="1">
      <alignment horizontal="center" vertical="center"/>
    </xf>
    <xf numFmtId="0" fontId="0" fillId="4" borderId="109" xfId="0" applyFill="1" applyBorder="1" applyAlignment="1">
      <alignment horizontal="center" vertical="center"/>
    </xf>
    <xf numFmtId="0" fontId="0" fillId="4" borderId="125" xfId="0" applyFill="1" applyBorder="1" applyAlignment="1">
      <alignment horizontal="center" vertical="center"/>
    </xf>
    <xf numFmtId="0" fontId="30" fillId="8" borderId="108" xfId="0" applyFont="1" applyFill="1" applyBorder="1" applyAlignment="1" applyProtection="1">
      <alignment horizontal="center" vertical="center" shrinkToFit="1"/>
      <protection locked="0"/>
    </xf>
    <xf numFmtId="0" fontId="30" fillId="8" borderId="79" xfId="0" applyFont="1" applyFill="1" applyBorder="1" applyAlignment="1" applyProtection="1">
      <alignment horizontal="center" vertical="center" shrinkToFit="1"/>
      <protection locked="0"/>
    </xf>
    <xf numFmtId="0" fontId="30" fillId="8" borderId="80" xfId="0" applyFont="1" applyFill="1" applyBorder="1" applyAlignment="1" applyProtection="1">
      <alignment horizontal="center" vertical="center" shrinkToFit="1"/>
      <protection locked="0"/>
    </xf>
    <xf numFmtId="0" fontId="30" fillId="8" borderId="126" xfId="0" applyFont="1" applyFill="1" applyBorder="1" applyAlignment="1" applyProtection="1">
      <alignment horizontal="center" vertical="center" shrinkToFit="1"/>
      <protection locked="0"/>
    </xf>
    <xf numFmtId="0" fontId="30" fillId="8" borderId="78" xfId="0" applyFont="1" applyFill="1" applyBorder="1" applyAlignment="1" applyProtection="1">
      <alignment horizontal="center" vertical="center" shrinkToFit="1"/>
      <protection locked="0"/>
    </xf>
    <xf numFmtId="0" fontId="30" fillId="8" borderId="58" xfId="0" applyFont="1" applyFill="1" applyBorder="1" applyAlignment="1" applyProtection="1">
      <alignment horizontal="center" vertical="center" shrinkToFit="1"/>
      <protection locked="0"/>
    </xf>
    <xf numFmtId="0" fontId="30" fillId="8" borderId="128" xfId="0" applyFont="1" applyFill="1" applyBorder="1" applyAlignment="1" applyProtection="1">
      <alignment horizontal="center" vertical="center" shrinkToFit="1"/>
      <protection locked="0"/>
    </xf>
    <xf numFmtId="0" fontId="30" fillId="8" borderId="81" xfId="0" applyFont="1" applyFill="1" applyBorder="1" applyAlignment="1" applyProtection="1">
      <alignment horizontal="center" vertical="center" shrinkToFit="1"/>
      <protection locked="0"/>
    </xf>
    <xf numFmtId="0" fontId="30" fillId="8" borderId="82" xfId="0" applyFont="1" applyFill="1" applyBorder="1" applyAlignment="1" applyProtection="1">
      <alignment horizontal="center" vertical="center" shrinkToFit="1"/>
      <protection locked="0"/>
    </xf>
    <xf numFmtId="0" fontId="0" fillId="2" borderId="31" xfId="0" applyFill="1" applyBorder="1" applyAlignment="1" applyProtection="1">
      <alignment horizontal="center" vertical="center"/>
      <protection hidden="1"/>
    </xf>
    <xf numFmtId="0" fontId="0" fillId="2" borderId="40" xfId="0" applyFill="1" applyBorder="1" applyAlignment="1" applyProtection="1">
      <alignment horizontal="center" vertical="center"/>
      <protection hidden="1"/>
    </xf>
    <xf numFmtId="3" fontId="0" fillId="2" borderId="123" xfId="0" applyNumberFormat="1" applyFill="1" applyBorder="1" applyAlignment="1" applyProtection="1">
      <alignment horizontal="right" vertical="center"/>
      <protection hidden="1"/>
    </xf>
    <xf numFmtId="0" fontId="0" fillId="2" borderId="57" xfId="0" applyFill="1" applyBorder="1" applyAlignment="1" applyProtection="1">
      <alignment horizontal="left" vertical="center"/>
      <protection hidden="1"/>
    </xf>
    <xf numFmtId="0" fontId="0" fillId="2" borderId="112" xfId="0" applyFill="1" applyBorder="1" applyAlignment="1" applyProtection="1">
      <alignment horizontal="left" vertical="center"/>
      <protection hidden="1"/>
    </xf>
    <xf numFmtId="0" fontId="0" fillId="2" borderId="117" xfId="0" applyFill="1" applyBorder="1" applyAlignment="1" applyProtection="1">
      <alignment horizontal="left" vertical="center"/>
      <protection hidden="1"/>
    </xf>
    <xf numFmtId="0" fontId="0" fillId="4" borderId="127" xfId="0" applyFill="1" applyBorder="1" applyAlignment="1">
      <alignment horizontal="center" vertical="center"/>
    </xf>
    <xf numFmtId="0" fontId="30" fillId="8" borderId="65" xfId="0" applyFont="1" applyFill="1" applyBorder="1" applyAlignment="1" applyProtection="1">
      <alignment horizontal="left" vertical="center" shrinkToFit="1"/>
      <protection locked="0"/>
    </xf>
    <xf numFmtId="0" fontId="30" fillId="8" borderId="79" xfId="0" applyFont="1" applyFill="1" applyBorder="1" applyAlignment="1" applyProtection="1">
      <alignment horizontal="left" vertical="center" shrinkToFit="1"/>
      <protection locked="0"/>
    </xf>
    <xf numFmtId="0" fontId="30" fillId="8" borderId="80" xfId="0" applyFont="1" applyFill="1" applyBorder="1" applyAlignment="1" applyProtection="1">
      <alignment horizontal="left" vertical="center" shrinkToFit="1"/>
      <protection locked="0"/>
    </xf>
    <xf numFmtId="0" fontId="30" fillId="8" borderId="71" xfId="0" applyFont="1" applyFill="1" applyBorder="1" applyAlignment="1" applyProtection="1">
      <alignment horizontal="center" vertical="center" shrinkToFit="1"/>
      <protection locked="0"/>
    </xf>
    <xf numFmtId="38" fontId="0" fillId="2" borderId="22" xfId="1" applyFont="1" applyFill="1" applyBorder="1" applyAlignment="1" applyProtection="1">
      <alignment horizontal="right" vertical="center" shrinkToFit="1"/>
      <protection hidden="1"/>
    </xf>
    <xf numFmtId="38" fontId="0" fillId="2" borderId="55" xfId="1" applyFont="1" applyFill="1" applyBorder="1" applyAlignment="1" applyProtection="1">
      <alignment horizontal="right" vertical="center" shrinkToFit="1"/>
      <protection hidden="1"/>
    </xf>
    <xf numFmtId="38" fontId="0" fillId="2" borderId="60" xfId="1" applyFont="1" applyFill="1" applyBorder="1" applyAlignment="1" applyProtection="1">
      <alignment horizontal="right" vertical="center" shrinkToFit="1"/>
      <protection hidden="1"/>
    </xf>
    <xf numFmtId="38" fontId="0" fillId="2" borderId="34" xfId="1" applyFont="1" applyFill="1" applyBorder="1" applyAlignment="1" applyProtection="1">
      <alignment horizontal="right" vertical="center"/>
      <protection hidden="1"/>
    </xf>
    <xf numFmtId="0" fontId="0" fillId="4" borderId="53" xfId="0" applyFill="1" applyBorder="1" applyAlignment="1">
      <alignment horizontal="center" vertical="center"/>
    </xf>
    <xf numFmtId="0" fontId="0" fillId="4" borderId="12" xfId="0" applyFill="1" applyBorder="1" applyAlignment="1">
      <alignment horizontal="center" vertical="center"/>
    </xf>
    <xf numFmtId="0" fontId="0" fillId="4" borderId="36" xfId="0" applyFill="1" applyBorder="1" applyAlignment="1">
      <alignment horizontal="center" vertical="center"/>
    </xf>
    <xf numFmtId="38" fontId="0" fillId="2" borderId="43" xfId="0" applyNumberFormat="1" applyFill="1" applyBorder="1" applyAlignment="1" applyProtection="1">
      <alignment horizontal="right" vertical="center"/>
      <protection hidden="1"/>
    </xf>
    <xf numFmtId="0" fontId="0" fillId="2" borderId="43" xfId="0" applyFill="1" applyBorder="1" applyAlignment="1" applyProtection="1">
      <alignment horizontal="right" vertical="center"/>
      <protection hidden="1"/>
    </xf>
    <xf numFmtId="0" fontId="0" fillId="2" borderId="46" xfId="0" applyFill="1" applyBorder="1" applyAlignment="1" applyProtection="1">
      <alignment horizontal="right" vertical="center"/>
      <protection hidden="1"/>
    </xf>
    <xf numFmtId="38" fontId="0" fillId="2" borderId="55" xfId="1" applyFont="1" applyFill="1" applyBorder="1" applyAlignment="1" applyProtection="1">
      <alignment horizontal="right" vertical="center"/>
      <protection hidden="1"/>
    </xf>
    <xf numFmtId="38" fontId="0" fillId="2" borderId="2" xfId="1" applyFont="1" applyFill="1" applyBorder="1" applyAlignment="1" applyProtection="1">
      <alignment horizontal="right" vertical="center"/>
      <protection hidden="1"/>
    </xf>
    <xf numFmtId="38" fontId="0" fillId="2" borderId="56" xfId="1" applyFont="1" applyFill="1" applyBorder="1" applyAlignment="1" applyProtection="1">
      <alignment horizontal="right" vertical="center"/>
      <protection hidden="1"/>
    </xf>
    <xf numFmtId="38" fontId="0" fillId="2" borderId="37" xfId="1" applyFont="1" applyFill="1" applyBorder="1" applyAlignment="1" applyProtection="1">
      <alignment horizontal="right" vertical="center"/>
      <protection hidden="1"/>
    </xf>
    <xf numFmtId="38" fontId="0" fillId="2" borderId="0" xfId="1" applyFont="1" applyFill="1" applyBorder="1" applyAlignment="1" applyProtection="1">
      <alignment horizontal="right" vertical="center"/>
      <protection hidden="1"/>
    </xf>
    <xf numFmtId="38" fontId="0" fillId="2" borderId="28" xfId="1" applyFont="1" applyFill="1" applyBorder="1" applyAlignment="1" applyProtection="1">
      <alignment horizontal="right" vertical="center"/>
      <protection hidden="1"/>
    </xf>
    <xf numFmtId="38" fontId="0" fillId="2" borderId="48" xfId="1" applyFont="1" applyFill="1" applyBorder="1" applyAlignment="1" applyProtection="1">
      <alignment horizontal="right" vertical="center"/>
      <protection hidden="1"/>
    </xf>
    <xf numFmtId="38" fontId="0" fillId="2" borderId="26" xfId="1" applyFont="1" applyFill="1" applyBorder="1" applyAlignment="1" applyProtection="1">
      <alignment horizontal="right" vertical="center"/>
      <protection hidden="1"/>
    </xf>
    <xf numFmtId="38" fontId="0" fillId="2" borderId="21" xfId="1" applyFont="1" applyFill="1" applyBorder="1" applyAlignment="1" applyProtection="1">
      <alignment horizontal="right" vertical="center"/>
      <protection hidden="1"/>
    </xf>
    <xf numFmtId="0" fontId="0" fillId="2" borderId="53" xfId="0" applyFill="1" applyBorder="1" applyAlignment="1" applyProtection="1">
      <alignment horizontal="center" vertical="center"/>
      <protection hidden="1"/>
    </xf>
    <xf numFmtId="0" fontId="0" fillId="2" borderId="12" xfId="0" applyFill="1" applyBorder="1" applyAlignment="1" applyProtection="1">
      <alignment horizontal="center" vertical="center"/>
      <protection hidden="1"/>
    </xf>
    <xf numFmtId="0" fontId="0" fillId="2" borderId="32" xfId="0" applyFill="1" applyBorder="1" applyAlignment="1" applyProtection="1">
      <alignment horizontal="center" vertical="center"/>
      <protection hidden="1"/>
    </xf>
    <xf numFmtId="0" fontId="0" fillId="2" borderId="18" xfId="0" applyFill="1" applyBorder="1" applyAlignment="1" applyProtection="1">
      <alignment horizontal="center" vertical="center"/>
      <protection hidden="1"/>
    </xf>
    <xf numFmtId="38" fontId="0" fillId="2" borderId="31" xfId="1" applyFont="1" applyFill="1" applyBorder="1" applyAlignment="1" applyProtection="1">
      <alignment horizontal="right" vertical="center"/>
      <protection hidden="1"/>
    </xf>
    <xf numFmtId="0" fontId="28" fillId="2" borderId="47" xfId="0" applyFont="1" applyFill="1" applyBorder="1" applyAlignment="1" applyProtection="1">
      <alignment horizontal="center" vertical="center"/>
      <protection hidden="1"/>
    </xf>
    <xf numFmtId="0" fontId="28" fillId="2" borderId="58" xfId="0" applyFont="1" applyFill="1" applyBorder="1" applyAlignment="1" applyProtection="1">
      <alignment horizontal="center" vertical="center"/>
      <protection hidden="1"/>
    </xf>
    <xf numFmtId="38" fontId="0" fillId="2" borderId="58" xfId="1" applyFont="1" applyFill="1" applyBorder="1" applyAlignment="1" applyProtection="1">
      <alignment horizontal="right" vertical="center"/>
      <protection hidden="1"/>
    </xf>
    <xf numFmtId="38" fontId="0" fillId="2" borderId="15" xfId="0" applyNumberFormat="1" applyFill="1" applyBorder="1" applyAlignment="1" applyProtection="1">
      <alignment horizontal="right" vertical="center"/>
      <protection hidden="1"/>
    </xf>
    <xf numFmtId="38" fontId="0" fillId="2" borderId="40" xfId="1" applyFont="1" applyFill="1" applyBorder="1" applyAlignment="1" applyProtection="1">
      <alignment horizontal="right" vertical="center"/>
      <protection hidden="1"/>
    </xf>
    <xf numFmtId="38" fontId="0" fillId="2" borderId="17" xfId="1" applyFont="1" applyFill="1" applyBorder="1" applyAlignment="1" applyProtection="1">
      <alignment horizontal="right" vertical="center"/>
      <protection hidden="1"/>
    </xf>
    <xf numFmtId="0" fontId="0" fillId="2" borderId="15" xfId="0" applyFill="1" applyBorder="1" applyAlignment="1" applyProtection="1">
      <alignment horizontal="center" vertical="center"/>
      <protection hidden="1"/>
    </xf>
    <xf numFmtId="38" fontId="0" fillId="2" borderId="15" xfId="1" applyFont="1" applyFill="1" applyBorder="1" applyAlignment="1" applyProtection="1">
      <alignment horizontal="right" vertical="center"/>
      <protection hidden="1"/>
    </xf>
    <xf numFmtId="38" fontId="0" fillId="2" borderId="14" xfId="1" applyFont="1" applyFill="1" applyBorder="1" applyAlignment="1" applyProtection="1">
      <alignment horizontal="right" vertical="center"/>
      <protection hidden="1"/>
    </xf>
    <xf numFmtId="0" fontId="0" fillId="6" borderId="0" xfId="0" applyFill="1" applyAlignment="1">
      <alignment horizontal="center" vertical="center"/>
    </xf>
    <xf numFmtId="0" fontId="29" fillId="6" borderId="0" xfId="0" applyFont="1" applyFill="1" applyAlignment="1">
      <alignment horizontal="right" vertical="center"/>
    </xf>
    <xf numFmtId="38" fontId="29" fillId="2" borderId="58" xfId="1" applyFont="1" applyFill="1" applyBorder="1" applyAlignment="1" applyProtection="1">
      <alignment horizontal="right" vertical="center"/>
      <protection hidden="1"/>
    </xf>
    <xf numFmtId="38" fontId="29" fillId="2" borderId="18" xfId="1" applyFont="1" applyFill="1" applyBorder="1" applyAlignment="1" applyProtection="1">
      <alignment horizontal="right" vertical="center"/>
      <protection hidden="1"/>
    </xf>
    <xf numFmtId="38" fontId="29" fillId="2" borderId="13" xfId="1" applyFont="1" applyFill="1" applyBorder="1" applyAlignment="1" applyProtection="1">
      <alignment horizontal="right" vertical="center"/>
      <protection hidden="1"/>
    </xf>
    <xf numFmtId="38" fontId="29" fillId="2" borderId="12" xfId="1" applyFont="1" applyFill="1" applyBorder="1" applyAlignment="1" applyProtection="1">
      <alignment horizontal="right" vertical="center"/>
      <protection hidden="1"/>
    </xf>
    <xf numFmtId="38" fontId="29" fillId="2" borderId="17" xfId="1" applyFont="1" applyFill="1" applyBorder="1" applyAlignment="1" applyProtection="1">
      <alignment horizontal="right" vertical="center"/>
      <protection hidden="1"/>
    </xf>
    <xf numFmtId="38" fontId="29" fillId="2" borderId="11" xfId="1" applyFont="1" applyFill="1" applyBorder="1" applyAlignment="1" applyProtection="1">
      <alignment horizontal="right" vertical="center"/>
      <protection hidden="1"/>
    </xf>
    <xf numFmtId="176" fontId="29" fillId="2" borderId="21" xfId="1" applyNumberFormat="1" applyFont="1" applyFill="1" applyBorder="1" applyAlignment="1" applyProtection="1">
      <alignment horizontal="right" vertical="center"/>
      <protection hidden="1"/>
    </xf>
    <xf numFmtId="176" fontId="29" fillId="2" borderId="20" xfId="1" applyNumberFormat="1" applyFont="1" applyFill="1" applyBorder="1" applyAlignment="1" applyProtection="1">
      <alignment horizontal="right" vertical="center"/>
      <protection hidden="1"/>
    </xf>
    <xf numFmtId="0" fontId="0" fillId="2" borderId="32" xfId="0" applyFill="1" applyBorder="1" applyAlignment="1" applyProtection="1">
      <alignment horizontal="center" vertical="center" textRotation="255" shrinkToFit="1"/>
      <protection hidden="1"/>
    </xf>
    <xf numFmtId="0" fontId="0" fillId="2" borderId="33" xfId="0" applyFill="1" applyBorder="1" applyAlignment="1" applyProtection="1">
      <alignment horizontal="center" vertical="center" textRotation="255" shrinkToFit="1"/>
      <protection hidden="1"/>
    </xf>
    <xf numFmtId="0" fontId="28" fillId="2" borderId="30" xfId="0" applyFont="1" applyFill="1" applyBorder="1" applyAlignment="1" applyProtection="1">
      <alignment horizontal="center" vertical="center" wrapText="1" shrinkToFit="1"/>
      <protection hidden="1"/>
    </xf>
    <xf numFmtId="0" fontId="28" fillId="2" borderId="32" xfId="0" applyFont="1" applyFill="1" applyBorder="1" applyAlignment="1" applyProtection="1">
      <alignment horizontal="center" vertical="center" wrapText="1" shrinkToFit="1"/>
      <protection hidden="1"/>
    </xf>
    <xf numFmtId="38" fontId="0" fillId="2" borderId="129" xfId="1" applyFont="1" applyFill="1" applyBorder="1" applyAlignment="1" applyProtection="1">
      <alignment horizontal="right" vertical="center" shrinkToFit="1"/>
      <protection hidden="1"/>
    </xf>
    <xf numFmtId="38" fontId="0" fillId="2" borderId="107" xfId="1" applyFont="1" applyFill="1" applyBorder="1" applyAlignment="1" applyProtection="1">
      <alignment horizontal="right" vertical="center" shrinkToFit="1"/>
      <protection hidden="1"/>
    </xf>
    <xf numFmtId="38" fontId="0" fillId="2" borderId="130" xfId="1" applyFont="1" applyFill="1" applyBorder="1" applyAlignment="1" applyProtection="1">
      <alignment horizontal="right" vertical="center" shrinkToFit="1"/>
      <protection hidden="1"/>
    </xf>
    <xf numFmtId="38" fontId="0" fillId="2" borderId="10" xfId="1" applyFont="1" applyFill="1" applyBorder="1" applyAlignment="1" applyProtection="1">
      <alignment horizontal="right" vertical="center" shrinkToFit="1"/>
      <protection hidden="1"/>
    </xf>
    <xf numFmtId="38" fontId="0" fillId="2" borderId="131" xfId="1" applyFont="1" applyFill="1" applyBorder="1" applyAlignment="1" applyProtection="1">
      <alignment horizontal="right" vertical="center" shrinkToFit="1"/>
      <protection hidden="1"/>
    </xf>
    <xf numFmtId="38" fontId="0" fillId="2" borderId="113" xfId="1" applyFont="1" applyFill="1" applyBorder="1" applyAlignment="1" applyProtection="1">
      <alignment horizontal="right" vertical="center" shrinkToFit="1"/>
      <protection hidden="1"/>
    </xf>
    <xf numFmtId="0" fontId="0" fillId="2" borderId="132" xfId="0" applyFill="1" applyBorder="1" applyAlignment="1" applyProtection="1">
      <alignment horizontal="center" vertical="center" shrinkToFit="1"/>
      <protection hidden="1"/>
    </xf>
    <xf numFmtId="0" fontId="0" fillId="2" borderId="107" xfId="0" applyFill="1" applyBorder="1" applyAlignment="1" applyProtection="1">
      <alignment horizontal="center" vertical="center" shrinkToFit="1"/>
      <protection hidden="1"/>
    </xf>
    <xf numFmtId="0" fontId="0" fillId="2" borderId="131" xfId="0" applyFill="1" applyBorder="1" applyAlignment="1" applyProtection="1">
      <alignment horizontal="center" vertical="center" shrinkToFit="1"/>
      <protection hidden="1"/>
    </xf>
    <xf numFmtId="0" fontId="0" fillId="2" borderId="113" xfId="0" applyFill="1" applyBorder="1" applyAlignment="1" applyProtection="1">
      <alignment horizontal="center" vertical="center" shrinkToFit="1"/>
      <protection hidden="1"/>
    </xf>
    <xf numFmtId="0" fontId="30" fillId="8" borderId="47" xfId="0" applyFont="1" applyFill="1" applyBorder="1" applyAlignment="1" applyProtection="1">
      <alignment horizontal="left" vertical="center" shrinkToFit="1"/>
      <protection locked="0"/>
    </xf>
    <xf numFmtId="0" fontId="30" fillId="8" borderId="58" xfId="0" applyFont="1" applyFill="1" applyBorder="1" applyAlignment="1" applyProtection="1">
      <alignment horizontal="left" vertical="center" shrinkToFit="1"/>
      <protection locked="0"/>
    </xf>
    <xf numFmtId="0" fontId="30" fillId="8" borderId="71" xfId="0" applyFont="1" applyFill="1" applyBorder="1" applyAlignment="1" applyProtection="1">
      <alignment horizontal="left" vertical="center" shrinkToFit="1"/>
      <protection locked="0"/>
    </xf>
    <xf numFmtId="0" fontId="30" fillId="8" borderId="81" xfId="0" applyFont="1" applyFill="1" applyBorder="1" applyAlignment="1" applyProtection="1">
      <alignment horizontal="left" vertical="center" shrinkToFit="1"/>
      <protection locked="0"/>
    </xf>
    <xf numFmtId="0" fontId="30" fillId="8" borderId="82" xfId="0" applyFont="1" applyFill="1" applyBorder="1" applyAlignment="1" applyProtection="1">
      <alignment horizontal="left" vertical="center" shrinkToFit="1"/>
      <protection locked="0"/>
    </xf>
    <xf numFmtId="0" fontId="30" fillId="8" borderId="65" xfId="0" applyFont="1" applyFill="1" applyBorder="1" applyAlignment="1" applyProtection="1">
      <alignment horizontal="center" vertical="center" shrinkToFit="1"/>
      <protection locked="0"/>
    </xf>
    <xf numFmtId="0" fontId="30" fillId="8" borderId="47" xfId="0" applyFont="1" applyFill="1" applyBorder="1" applyAlignment="1" applyProtection="1">
      <alignment horizontal="center" vertical="center" shrinkToFit="1"/>
      <protection locked="0"/>
    </xf>
    <xf numFmtId="38" fontId="0" fillId="2" borderId="114" xfId="1" applyFont="1" applyFill="1" applyBorder="1" applyAlignment="1" applyProtection="1">
      <alignment horizontal="right" vertical="center"/>
      <protection hidden="1"/>
    </xf>
    <xf numFmtId="38" fontId="0" fillId="2" borderId="111" xfId="1" applyFont="1" applyFill="1" applyBorder="1" applyAlignment="1" applyProtection="1">
      <alignment horizontal="right" vertical="center"/>
      <protection hidden="1"/>
    </xf>
    <xf numFmtId="38" fontId="0" fillId="2" borderId="143" xfId="1" applyFont="1" applyFill="1" applyBorder="1" applyAlignment="1" applyProtection="1">
      <alignment horizontal="right" vertical="center"/>
      <protection hidden="1"/>
    </xf>
    <xf numFmtId="38" fontId="0" fillId="2" borderId="38" xfId="1" applyFont="1" applyFill="1" applyBorder="1" applyAlignment="1" applyProtection="1">
      <alignment horizontal="right" vertical="center"/>
      <protection hidden="1"/>
    </xf>
    <xf numFmtId="38" fontId="0" fillId="2" borderId="4" xfId="1" applyFont="1" applyFill="1" applyBorder="1" applyAlignment="1" applyProtection="1">
      <alignment horizontal="right" vertical="center"/>
      <protection hidden="1"/>
    </xf>
    <xf numFmtId="38" fontId="0" fillId="2" borderId="39" xfId="1" applyFont="1" applyFill="1" applyBorder="1" applyAlignment="1" applyProtection="1">
      <alignment horizontal="right" vertical="center"/>
      <protection hidden="1"/>
    </xf>
    <xf numFmtId="38" fontId="0" fillId="2" borderId="36" xfId="1" applyFont="1" applyFill="1" applyBorder="1" applyAlignment="1" applyProtection="1">
      <alignment horizontal="center" vertical="center"/>
      <protection hidden="1"/>
    </xf>
    <xf numFmtId="38" fontId="0" fillId="2" borderId="25" xfId="1" applyFont="1" applyFill="1" applyBorder="1" applyAlignment="1" applyProtection="1">
      <alignment horizontal="center" vertical="center"/>
      <protection hidden="1"/>
    </xf>
    <xf numFmtId="38" fontId="0" fillId="2" borderId="13" xfId="1" applyFont="1" applyFill="1" applyBorder="1" applyAlignment="1" applyProtection="1">
      <alignment horizontal="center" vertical="center"/>
      <protection hidden="1"/>
    </xf>
    <xf numFmtId="38" fontId="0" fillId="2" borderId="37" xfId="1" applyFont="1" applyFill="1" applyBorder="1" applyAlignment="1" applyProtection="1">
      <alignment horizontal="center" vertical="center"/>
      <protection hidden="1"/>
    </xf>
    <xf numFmtId="38" fontId="0" fillId="2" borderId="0" xfId="1" applyFont="1" applyFill="1" applyBorder="1" applyAlignment="1" applyProtection="1">
      <alignment horizontal="center" vertical="center"/>
      <protection hidden="1"/>
    </xf>
    <xf numFmtId="38" fontId="0" fillId="2" borderId="28" xfId="1" applyFont="1" applyFill="1" applyBorder="1" applyAlignment="1" applyProtection="1">
      <alignment horizontal="center" vertical="center"/>
      <protection hidden="1"/>
    </xf>
    <xf numFmtId="38" fontId="0" fillId="2" borderId="38" xfId="1" applyFont="1" applyFill="1" applyBorder="1" applyAlignment="1" applyProtection="1">
      <alignment horizontal="center" vertical="center"/>
      <protection hidden="1"/>
    </xf>
    <xf numFmtId="38" fontId="0" fillId="2" borderId="4" xfId="1" applyFont="1" applyFill="1" applyBorder="1" applyAlignment="1" applyProtection="1">
      <alignment horizontal="center" vertical="center"/>
      <protection hidden="1"/>
    </xf>
    <xf numFmtId="38" fontId="0" fillId="2" borderId="39" xfId="1" applyFont="1" applyFill="1" applyBorder="1" applyAlignment="1" applyProtection="1">
      <alignment horizontal="center" vertical="center"/>
      <protection hidden="1"/>
    </xf>
    <xf numFmtId="38" fontId="0" fillId="2" borderId="36" xfId="1" applyFont="1" applyFill="1" applyBorder="1" applyAlignment="1" applyProtection="1">
      <alignment horizontal="right" vertical="center"/>
      <protection hidden="1"/>
    </xf>
    <xf numFmtId="38" fontId="0" fillId="2" borderId="25" xfId="1" applyFont="1" applyFill="1" applyBorder="1" applyAlignment="1" applyProtection="1">
      <alignment horizontal="right" vertical="center"/>
      <protection hidden="1"/>
    </xf>
    <xf numFmtId="38" fontId="0" fillId="2" borderId="13" xfId="1" applyFont="1" applyFill="1" applyBorder="1" applyAlignment="1" applyProtection="1">
      <alignment horizontal="right" vertical="center"/>
      <protection hidden="1"/>
    </xf>
    <xf numFmtId="38" fontId="0" fillId="2" borderId="8" xfId="1" applyFont="1" applyFill="1" applyBorder="1" applyAlignment="1" applyProtection="1">
      <alignment horizontal="right" vertical="center"/>
      <protection hidden="1"/>
    </xf>
    <xf numFmtId="38" fontId="0" fillId="2" borderId="6" xfId="1" applyFont="1" applyFill="1" applyBorder="1" applyAlignment="1" applyProtection="1">
      <alignment horizontal="right" vertical="center"/>
      <protection hidden="1"/>
    </xf>
    <xf numFmtId="38" fontId="0" fillId="2" borderId="3" xfId="1" applyFont="1" applyFill="1" applyBorder="1" applyAlignment="1" applyProtection="1">
      <alignment horizontal="right" vertical="center"/>
      <protection hidden="1"/>
    </xf>
    <xf numFmtId="0" fontId="28" fillId="2" borderId="32" xfId="0" applyFont="1" applyFill="1" applyBorder="1" applyAlignment="1" applyProtection="1">
      <alignment horizontal="center" vertical="center"/>
      <protection hidden="1"/>
    </xf>
    <xf numFmtId="0" fontId="28" fillId="2" borderId="30" xfId="0" applyFont="1" applyFill="1" applyBorder="1" applyAlignment="1" applyProtection="1">
      <alignment horizontal="center" vertical="center" textRotation="255"/>
      <protection hidden="1"/>
    </xf>
    <xf numFmtId="0" fontId="28" fillId="2" borderId="32" xfId="0" applyFont="1" applyFill="1" applyBorder="1" applyAlignment="1" applyProtection="1">
      <alignment horizontal="center" vertical="center" textRotation="255"/>
      <protection hidden="1"/>
    </xf>
    <xf numFmtId="0" fontId="0" fillId="2" borderId="34" xfId="0" applyFill="1" applyBorder="1" applyAlignment="1" applyProtection="1">
      <alignment horizontal="center" vertical="center"/>
      <protection hidden="1"/>
    </xf>
    <xf numFmtId="0" fontId="25" fillId="0" borderId="0" xfId="0" applyFont="1" applyAlignment="1" applyProtection="1">
      <alignment horizontal="center" vertical="center" shrinkToFit="1"/>
      <protection hidden="1"/>
    </xf>
    <xf numFmtId="180" fontId="30" fillId="8" borderId="36" xfId="0" applyNumberFormat="1" applyFont="1" applyFill="1" applyBorder="1" applyAlignment="1" applyProtection="1">
      <alignment horizontal="center" vertical="center" shrinkToFit="1"/>
      <protection locked="0"/>
    </xf>
    <xf numFmtId="180" fontId="30" fillId="8" borderId="25" xfId="0" applyNumberFormat="1" applyFont="1" applyFill="1" applyBorder="1" applyAlignment="1" applyProtection="1">
      <alignment horizontal="center" vertical="center" shrinkToFit="1"/>
      <protection locked="0"/>
    </xf>
    <xf numFmtId="180" fontId="30" fillId="8" borderId="152" xfId="0" applyNumberFormat="1" applyFont="1" applyFill="1" applyBorder="1" applyAlignment="1" applyProtection="1">
      <alignment horizontal="center" vertical="center" shrinkToFit="1"/>
      <protection locked="0"/>
    </xf>
    <xf numFmtId="180" fontId="30" fillId="8" borderId="48" xfId="0" applyNumberFormat="1" applyFont="1" applyFill="1" applyBorder="1" applyAlignment="1" applyProtection="1">
      <alignment horizontal="center" vertical="center" shrinkToFit="1"/>
      <protection locked="0"/>
    </xf>
    <xf numFmtId="180" fontId="30" fillId="8" borderId="26" xfId="0" applyNumberFormat="1" applyFont="1" applyFill="1" applyBorder="1" applyAlignment="1" applyProtection="1">
      <alignment horizontal="center" vertical="center" shrinkToFit="1"/>
      <protection locked="0"/>
    </xf>
    <xf numFmtId="180" fontId="30" fillId="8" borderId="135" xfId="0" applyNumberFormat="1" applyFont="1" applyFill="1" applyBorder="1" applyAlignment="1" applyProtection="1">
      <alignment horizontal="center" vertical="center" shrinkToFit="1"/>
      <protection locked="0"/>
    </xf>
    <xf numFmtId="180" fontId="30" fillId="8" borderId="151" xfId="0" applyNumberFormat="1" applyFont="1" applyFill="1" applyBorder="1" applyAlignment="1" applyProtection="1">
      <alignment horizontal="center" vertical="center" shrinkToFit="1"/>
      <protection locked="0"/>
    </xf>
    <xf numFmtId="180" fontId="30" fillId="8" borderId="93" xfId="0" applyNumberFormat="1" applyFont="1" applyFill="1" applyBorder="1" applyAlignment="1" applyProtection="1">
      <alignment horizontal="center" vertical="center" shrinkToFit="1"/>
      <protection locked="0"/>
    </xf>
    <xf numFmtId="180" fontId="30" fillId="8" borderId="94" xfId="0" applyNumberFormat="1" applyFont="1" applyFill="1" applyBorder="1" applyAlignment="1" applyProtection="1">
      <alignment horizontal="center" vertical="center" shrinkToFit="1"/>
      <protection locked="0"/>
    </xf>
    <xf numFmtId="0" fontId="0" fillId="4" borderId="8" xfId="0" applyFill="1" applyBorder="1" applyAlignment="1">
      <alignment horizontal="center" vertical="center"/>
    </xf>
    <xf numFmtId="0" fontId="0" fillId="4" borderId="37" xfId="0" applyFill="1" applyBorder="1" applyAlignment="1">
      <alignment horizontal="center" vertical="center"/>
    </xf>
    <xf numFmtId="0" fontId="0" fillId="4" borderId="0" xfId="0" applyFill="1" applyAlignment="1">
      <alignment horizontal="center" vertical="center"/>
    </xf>
    <xf numFmtId="0" fontId="0" fillId="4" borderId="6" xfId="0" applyFill="1" applyBorder="1" applyAlignment="1">
      <alignment horizontal="center" vertical="center"/>
    </xf>
    <xf numFmtId="180" fontId="30" fillId="8" borderId="142" xfId="0" applyNumberFormat="1" applyFont="1" applyFill="1" applyBorder="1" applyAlignment="1" applyProtection="1">
      <alignment horizontal="center" vertical="center" shrinkToFit="1"/>
      <protection locked="0"/>
    </xf>
    <xf numFmtId="180" fontId="30" fillId="8" borderId="102" xfId="0" applyNumberFormat="1" applyFont="1" applyFill="1" applyBorder="1" applyAlignment="1" applyProtection="1">
      <alignment horizontal="center" vertical="center" shrinkToFit="1"/>
      <protection locked="0"/>
    </xf>
    <xf numFmtId="180" fontId="30" fillId="8" borderId="103" xfId="0" applyNumberFormat="1" applyFont="1" applyFill="1" applyBorder="1" applyAlignment="1" applyProtection="1">
      <alignment horizontal="center" vertical="center" shrinkToFit="1"/>
      <protection locked="0"/>
    </xf>
    <xf numFmtId="0" fontId="0" fillId="2" borderId="139" xfId="0" applyFill="1" applyBorder="1" applyAlignment="1" applyProtection="1">
      <alignment horizontal="center" vertical="center"/>
      <protection hidden="1"/>
    </xf>
    <xf numFmtId="0" fontId="0" fillId="2" borderId="116" xfId="0" applyFill="1" applyBorder="1" applyAlignment="1" applyProtection="1">
      <alignment horizontal="center" vertical="center"/>
      <protection hidden="1"/>
    </xf>
    <xf numFmtId="0" fontId="0" fillId="2" borderId="77" xfId="0" applyFill="1" applyBorder="1" applyAlignment="1" applyProtection="1">
      <alignment horizontal="center" vertical="center"/>
      <protection hidden="1"/>
    </xf>
    <xf numFmtId="0" fontId="0" fillId="2" borderId="115" xfId="0" applyFill="1" applyBorder="1" applyAlignment="1" applyProtection="1">
      <alignment horizontal="center" vertical="center"/>
      <protection hidden="1"/>
    </xf>
    <xf numFmtId="38" fontId="29" fillId="2" borderId="156" xfId="1" applyFont="1" applyFill="1" applyBorder="1" applyAlignment="1" applyProtection="1">
      <alignment horizontal="center" vertical="center" wrapText="1" shrinkToFit="1"/>
      <protection hidden="1"/>
    </xf>
    <xf numFmtId="38" fontId="29" fillId="2" borderId="24" xfId="1" applyFont="1" applyFill="1" applyBorder="1" applyAlignment="1" applyProtection="1">
      <alignment horizontal="center" vertical="center" wrapText="1" shrinkToFit="1"/>
      <protection hidden="1"/>
    </xf>
    <xf numFmtId="38" fontId="29" fillId="2" borderId="157" xfId="1" applyFont="1" applyFill="1" applyBorder="1" applyAlignment="1" applyProtection="1">
      <alignment horizontal="center" vertical="center" wrapText="1" shrinkToFit="1"/>
      <protection hidden="1"/>
    </xf>
    <xf numFmtId="38" fontId="29" fillId="2" borderId="27" xfId="1" applyFont="1" applyFill="1" applyBorder="1" applyAlignment="1" applyProtection="1">
      <alignment horizontal="center" vertical="center" wrapText="1" shrinkToFit="1"/>
      <protection hidden="1"/>
    </xf>
    <xf numFmtId="38" fontId="29" fillId="2" borderId="155" xfId="1" applyFont="1" applyFill="1" applyBorder="1" applyAlignment="1" applyProtection="1">
      <alignment horizontal="center" vertical="center" wrapText="1" shrinkToFit="1"/>
      <protection hidden="1"/>
    </xf>
    <xf numFmtId="38" fontId="29" fillId="2" borderId="3" xfId="1" applyFont="1" applyFill="1" applyBorder="1" applyAlignment="1" applyProtection="1">
      <alignment horizontal="center" vertical="center" wrapText="1" shrinkToFit="1"/>
      <protection hidden="1"/>
    </xf>
    <xf numFmtId="0" fontId="29" fillId="2" borderId="156" xfId="0" applyFont="1" applyFill="1" applyBorder="1" applyAlignment="1" applyProtection="1">
      <alignment horizontal="center" vertical="center" wrapText="1" shrinkToFit="1"/>
      <protection hidden="1"/>
    </xf>
    <xf numFmtId="0" fontId="29" fillId="2" borderId="24" xfId="0" applyFont="1" applyFill="1" applyBorder="1" applyAlignment="1" applyProtection="1">
      <alignment horizontal="center" vertical="center" wrapText="1" shrinkToFit="1"/>
      <protection hidden="1"/>
    </xf>
    <xf numFmtId="0" fontId="29" fillId="2" borderId="157" xfId="0" applyFont="1" applyFill="1" applyBorder="1" applyAlignment="1" applyProtection="1">
      <alignment horizontal="center" vertical="center" wrapText="1" shrinkToFit="1"/>
      <protection hidden="1"/>
    </xf>
    <xf numFmtId="0" fontId="29" fillId="2" borderId="27" xfId="0" applyFont="1" applyFill="1" applyBorder="1" applyAlignment="1" applyProtection="1">
      <alignment horizontal="center" vertical="center" wrapText="1" shrinkToFit="1"/>
      <protection hidden="1"/>
    </xf>
    <xf numFmtId="180" fontId="30" fillId="8" borderId="150" xfId="0" applyNumberFormat="1" applyFont="1" applyFill="1" applyBorder="1" applyAlignment="1" applyProtection="1">
      <alignment horizontal="center" vertical="center" shrinkToFit="1"/>
      <protection locked="0"/>
    </xf>
    <xf numFmtId="180" fontId="30" fillId="8" borderId="90" xfId="0" applyNumberFormat="1" applyFont="1" applyFill="1" applyBorder="1" applyAlignment="1" applyProtection="1">
      <alignment horizontal="center" vertical="center" shrinkToFit="1"/>
      <protection locked="0"/>
    </xf>
    <xf numFmtId="180" fontId="30" fillId="8" borderId="91" xfId="0" applyNumberFormat="1" applyFont="1" applyFill="1" applyBorder="1" applyAlignment="1" applyProtection="1">
      <alignment horizontal="center" vertical="center" shrinkToFit="1"/>
      <protection locked="0"/>
    </xf>
    <xf numFmtId="0" fontId="0" fillId="4" borderId="53" xfId="0" applyFill="1" applyBorder="1" applyAlignment="1">
      <alignment horizontal="center" vertical="center" textRotation="255"/>
    </xf>
    <xf numFmtId="0" fontId="0" fillId="4" borderId="16" xfId="0" applyFill="1" applyBorder="1" applyAlignment="1">
      <alignment horizontal="center" vertical="center" textRotation="255"/>
    </xf>
    <xf numFmtId="0" fontId="0" fillId="4" borderId="54" xfId="0" applyFill="1" applyBorder="1" applyAlignment="1">
      <alignment horizontal="center" vertical="center" textRotation="255"/>
    </xf>
    <xf numFmtId="0" fontId="0" fillId="4" borderId="36" xfId="0" applyFill="1" applyBorder="1" applyAlignment="1">
      <alignment horizontal="center" vertical="center" textRotation="255"/>
    </xf>
    <xf numFmtId="0" fontId="0" fillId="4" borderId="48" xfId="0" applyFill="1" applyBorder="1" applyAlignment="1">
      <alignment horizontal="center" vertical="center" textRotation="255"/>
    </xf>
    <xf numFmtId="178" fontId="30" fillId="8" borderId="64" xfId="0" applyNumberFormat="1" applyFont="1" applyFill="1" applyBorder="1" applyAlignment="1" applyProtection="1">
      <alignment horizontal="center" vertical="center" shrinkToFit="1"/>
      <protection locked="0"/>
    </xf>
    <xf numFmtId="178" fontId="30" fillId="8" borderId="18" xfId="0" applyNumberFormat="1" applyFont="1" applyFill="1" applyBorder="1" applyAlignment="1" applyProtection="1">
      <alignment horizontal="center" vertical="center" shrinkToFit="1"/>
      <protection locked="0"/>
    </xf>
    <xf numFmtId="179" fontId="30" fillId="8" borderId="64" xfId="0" applyNumberFormat="1" applyFont="1" applyFill="1" applyBorder="1" applyAlignment="1" applyProtection="1">
      <alignment horizontal="center" vertical="center" shrinkToFit="1"/>
      <protection locked="0"/>
    </xf>
    <xf numFmtId="179" fontId="30" fillId="8" borderId="18" xfId="0" applyNumberFormat="1" applyFont="1" applyFill="1" applyBorder="1" applyAlignment="1" applyProtection="1">
      <alignment horizontal="center" vertical="center" shrinkToFit="1"/>
      <protection locked="0"/>
    </xf>
    <xf numFmtId="177" fontId="30" fillId="8" borderId="64" xfId="0" applyNumberFormat="1" applyFont="1" applyFill="1" applyBorder="1" applyAlignment="1" applyProtection="1">
      <alignment horizontal="center" vertical="center" shrinkToFit="1"/>
      <protection locked="0"/>
    </xf>
    <xf numFmtId="177" fontId="30" fillId="8" borderId="18" xfId="0" applyNumberFormat="1" applyFont="1" applyFill="1" applyBorder="1" applyAlignment="1" applyProtection="1">
      <alignment horizontal="center" vertical="center" shrinkToFit="1"/>
      <protection locked="0"/>
    </xf>
    <xf numFmtId="0" fontId="0" fillId="4" borderId="38" xfId="0" applyFill="1" applyBorder="1" applyAlignment="1">
      <alignment horizontal="center" vertical="center" textRotation="255"/>
    </xf>
    <xf numFmtId="178" fontId="30" fillId="8" borderId="70" xfId="0" applyNumberFormat="1" applyFont="1" applyFill="1" applyBorder="1" applyAlignment="1" applyProtection="1">
      <alignment horizontal="center" vertical="center" shrinkToFit="1"/>
      <protection locked="0"/>
    </xf>
    <xf numFmtId="179" fontId="30" fillId="8" borderId="70" xfId="0" applyNumberFormat="1" applyFont="1" applyFill="1" applyBorder="1" applyAlignment="1" applyProtection="1">
      <alignment horizontal="center" vertical="center" shrinkToFit="1"/>
      <protection locked="0"/>
    </xf>
    <xf numFmtId="177" fontId="30" fillId="8" borderId="70" xfId="0" applyNumberFormat="1" applyFont="1" applyFill="1" applyBorder="1" applyAlignment="1" applyProtection="1">
      <alignment horizontal="center" vertical="center" shrinkToFit="1"/>
      <protection locked="0"/>
    </xf>
    <xf numFmtId="0" fontId="25" fillId="0" borderId="0" xfId="0" applyFont="1" applyAlignment="1" applyProtection="1">
      <alignment horizontal="center" vertical="center"/>
      <protection hidden="1"/>
    </xf>
    <xf numFmtId="0" fontId="0" fillId="4" borderId="52" xfId="0" applyFill="1" applyBorder="1" applyAlignment="1">
      <alignment horizontal="center" vertical="center"/>
    </xf>
    <xf numFmtId="0" fontId="0" fillId="4" borderId="21" xfId="0" applyFill="1" applyBorder="1" applyAlignment="1">
      <alignment horizontal="center" vertical="center"/>
    </xf>
    <xf numFmtId="0" fontId="29" fillId="4" borderId="31" xfId="0" applyFont="1" applyFill="1" applyBorder="1" applyAlignment="1">
      <alignment horizontal="center" vertical="center"/>
    </xf>
    <xf numFmtId="0" fontId="29" fillId="4" borderId="12" xfId="0" applyFont="1" applyFill="1" applyBorder="1" applyAlignment="1">
      <alignment horizontal="center" vertical="center"/>
    </xf>
    <xf numFmtId="38" fontId="29" fillId="4" borderId="31" xfId="1" applyFont="1" applyFill="1" applyBorder="1" applyAlignment="1" applyProtection="1">
      <alignment horizontal="center" vertical="center"/>
    </xf>
    <xf numFmtId="38" fontId="29" fillId="4" borderId="31" xfId="1" applyFont="1" applyFill="1" applyBorder="1" applyAlignment="1" applyProtection="1">
      <alignment horizontal="center" vertical="center" wrapText="1"/>
    </xf>
    <xf numFmtId="38" fontId="29" fillId="4" borderId="12" xfId="1" applyFont="1" applyFill="1" applyBorder="1" applyAlignment="1" applyProtection="1">
      <alignment horizontal="center" vertical="center"/>
    </xf>
    <xf numFmtId="180" fontId="30" fillId="8" borderId="64" xfId="0" applyNumberFormat="1" applyFont="1" applyFill="1" applyBorder="1" applyAlignment="1" applyProtection="1">
      <alignment horizontal="center" vertical="center"/>
      <protection locked="0"/>
    </xf>
    <xf numFmtId="0" fontId="0" fillId="2" borderId="155" xfId="0" applyFill="1" applyBorder="1" applyAlignment="1" applyProtection="1">
      <alignment horizontal="center" vertical="center" shrinkToFit="1"/>
      <protection hidden="1"/>
    </xf>
    <xf numFmtId="0" fontId="0" fillId="2" borderId="39" xfId="0" applyFill="1" applyBorder="1" applyAlignment="1" applyProtection="1">
      <alignment horizontal="center" vertical="center" shrinkToFit="1"/>
      <protection hidden="1"/>
    </xf>
    <xf numFmtId="0" fontId="0" fillId="2" borderId="38" xfId="0" applyFill="1" applyBorder="1" applyAlignment="1" applyProtection="1">
      <alignment horizontal="right" vertical="center" shrinkToFit="1"/>
      <protection hidden="1"/>
    </xf>
    <xf numFmtId="0" fontId="0" fillId="2" borderId="4" xfId="0" applyFill="1" applyBorder="1" applyAlignment="1" applyProtection="1">
      <alignment horizontal="right" vertical="center" shrinkToFit="1"/>
      <protection hidden="1"/>
    </xf>
    <xf numFmtId="0" fontId="0" fillId="2" borderId="3" xfId="0" applyFill="1" applyBorder="1" applyAlignment="1" applyProtection="1">
      <alignment horizontal="right" vertical="center" shrinkToFit="1"/>
      <protection hidden="1"/>
    </xf>
    <xf numFmtId="0" fontId="29" fillId="2" borderId="58" xfId="0" applyFont="1" applyFill="1" applyBorder="1" applyAlignment="1">
      <alignment horizontal="center" vertical="center"/>
    </xf>
    <xf numFmtId="0" fontId="29" fillId="2" borderId="18" xfId="0" applyFont="1" applyFill="1" applyBorder="1" applyAlignment="1">
      <alignment horizontal="center" vertical="center"/>
    </xf>
    <xf numFmtId="38" fontId="29" fillId="2" borderId="18" xfId="1" applyFont="1" applyFill="1" applyBorder="1" applyAlignment="1" applyProtection="1">
      <alignment horizontal="center" vertical="center"/>
    </xf>
    <xf numFmtId="38" fontId="29" fillId="2" borderId="17" xfId="1" applyFont="1" applyFill="1" applyBorder="1" applyAlignment="1" applyProtection="1">
      <alignment horizontal="center" vertical="center"/>
    </xf>
    <xf numFmtId="0" fontId="29" fillId="2" borderId="62" xfId="0" applyFont="1" applyFill="1" applyBorder="1" applyAlignment="1">
      <alignment horizontal="center" vertical="center"/>
    </xf>
    <xf numFmtId="0" fontId="29" fillId="2" borderId="34" xfId="0" applyFont="1" applyFill="1" applyBorder="1" applyAlignment="1">
      <alignment horizontal="center" vertical="center"/>
    </xf>
    <xf numFmtId="38" fontId="29" fillId="2" borderId="34" xfId="1" applyFont="1" applyFill="1" applyBorder="1" applyAlignment="1" applyProtection="1">
      <alignment horizontal="center" vertical="center"/>
    </xf>
    <xf numFmtId="38" fontId="29" fillId="2" borderId="35" xfId="1" applyFont="1" applyFill="1" applyBorder="1" applyAlignment="1" applyProtection="1">
      <alignment horizontal="center" vertical="center"/>
    </xf>
    <xf numFmtId="0" fontId="29" fillId="2" borderId="20" xfId="0" applyFont="1" applyFill="1" applyBorder="1" applyAlignment="1">
      <alignment horizontal="center" vertical="center" wrapText="1"/>
    </xf>
    <xf numFmtId="0" fontId="29" fillId="2" borderId="18" xfId="0"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21" xfId="0" applyFont="1" applyFill="1" applyBorder="1" applyAlignment="1">
      <alignment horizontal="center" vertical="center"/>
    </xf>
    <xf numFmtId="0" fontId="29" fillId="2" borderId="20" xfId="0" applyFont="1" applyFill="1" applyBorder="1" applyAlignment="1">
      <alignment horizontal="center" vertical="center"/>
    </xf>
    <xf numFmtId="0" fontId="30" fillId="8" borderId="150" xfId="0" applyFont="1" applyFill="1" applyBorder="1" applyAlignment="1" applyProtection="1">
      <alignment horizontal="center" vertical="center" shrinkToFit="1"/>
      <protection locked="0"/>
    </xf>
    <xf numFmtId="0" fontId="30" fillId="8" borderId="149" xfId="0" applyFont="1" applyFill="1" applyBorder="1" applyAlignment="1" applyProtection="1">
      <alignment horizontal="center" vertical="center" shrinkToFit="1"/>
      <protection locked="0"/>
    </xf>
    <xf numFmtId="0" fontId="30" fillId="8" borderId="48" xfId="0" applyFont="1" applyFill="1" applyBorder="1" applyAlignment="1" applyProtection="1">
      <alignment horizontal="center" vertical="center" shrinkToFit="1"/>
      <protection locked="0"/>
    </xf>
    <xf numFmtId="0" fontId="30" fillId="8" borderId="21" xfId="0" applyFont="1" applyFill="1" applyBorder="1" applyAlignment="1" applyProtection="1">
      <alignment horizontal="center" vertical="center" shrinkToFit="1"/>
      <protection locked="0"/>
    </xf>
    <xf numFmtId="180" fontId="30" fillId="8" borderId="70" xfId="0" applyNumberFormat="1" applyFont="1" applyFill="1" applyBorder="1" applyAlignment="1" applyProtection="1">
      <alignment horizontal="center" vertical="center"/>
      <protection locked="0"/>
    </xf>
    <xf numFmtId="0" fontId="30" fillId="8" borderId="137" xfId="0" applyFont="1" applyFill="1" applyBorder="1" applyAlignment="1" applyProtection="1">
      <alignment horizontal="center" vertical="center" shrinkToFit="1"/>
      <protection locked="0"/>
    </xf>
    <xf numFmtId="0" fontId="30" fillId="8" borderId="142" xfId="0" applyFont="1" applyFill="1" applyBorder="1" applyAlignment="1" applyProtection="1">
      <alignment horizontal="center" vertical="center" shrinkToFit="1"/>
      <protection locked="0"/>
    </xf>
    <xf numFmtId="0" fontId="30" fillId="8" borderId="136" xfId="0" applyFont="1" applyFill="1" applyBorder="1" applyAlignment="1" applyProtection="1">
      <alignment horizontal="center" vertical="center" shrinkToFit="1"/>
      <protection locked="0"/>
    </xf>
    <xf numFmtId="38" fontId="30" fillId="8" borderId="153" xfId="1" applyFont="1" applyFill="1" applyBorder="1" applyAlignment="1" applyProtection="1">
      <alignment horizontal="center" vertical="center" shrinkToFit="1"/>
      <protection locked="0"/>
    </xf>
    <xf numFmtId="38" fontId="30" fillId="8" borderId="148" xfId="1" applyFont="1" applyFill="1" applyBorder="1" applyAlignment="1" applyProtection="1">
      <alignment horizontal="center" vertical="center" shrinkToFit="1"/>
      <protection locked="0"/>
    </xf>
    <xf numFmtId="38" fontId="30" fillId="8" borderId="154" xfId="1" applyFont="1" applyFill="1" applyBorder="1" applyAlignment="1" applyProtection="1">
      <alignment horizontal="center" vertical="center" shrinkToFit="1"/>
      <protection locked="0"/>
    </xf>
    <xf numFmtId="0" fontId="29" fillId="2" borderId="43" xfId="0" applyFont="1" applyFill="1" applyBorder="1" applyAlignment="1">
      <alignment horizontal="center" vertical="center" shrinkToFit="1"/>
    </xf>
    <xf numFmtId="0" fontId="29" fillId="2" borderId="46" xfId="0" applyFont="1" applyFill="1" applyBorder="1" applyAlignment="1">
      <alignment horizontal="center" vertical="center" shrinkToFit="1"/>
    </xf>
    <xf numFmtId="0" fontId="29" fillId="2" borderId="42" xfId="0" applyFont="1" applyFill="1" applyBorder="1" applyAlignment="1">
      <alignment horizontal="center" vertical="center"/>
    </xf>
    <xf numFmtId="0" fontId="29" fillId="2" borderId="43" xfId="0" applyFont="1" applyFill="1" applyBorder="1" applyAlignment="1">
      <alignment horizontal="center" vertical="center"/>
    </xf>
    <xf numFmtId="0" fontId="29" fillId="2" borderId="59" xfId="0" applyFont="1" applyFill="1" applyBorder="1" applyAlignment="1">
      <alignment horizontal="center" vertical="center"/>
    </xf>
    <xf numFmtId="3" fontId="29" fillId="2" borderId="18" xfId="0" applyNumberFormat="1" applyFont="1" applyFill="1" applyBorder="1" applyAlignment="1">
      <alignment horizontal="center" vertical="center"/>
    </xf>
    <xf numFmtId="0" fontId="29" fillId="2" borderId="17" xfId="0" applyFont="1" applyFill="1" applyBorder="1" applyAlignment="1">
      <alignment horizontal="center" vertical="center"/>
    </xf>
    <xf numFmtId="38" fontId="29" fillId="2" borderId="47" xfId="1" applyFont="1" applyFill="1" applyBorder="1" applyAlignment="1" applyProtection="1">
      <alignment horizontal="center" vertical="center"/>
    </xf>
    <xf numFmtId="38" fontId="29" fillId="2" borderId="115" xfId="1" applyFont="1" applyFill="1" applyBorder="1" applyAlignment="1" applyProtection="1">
      <alignment horizontal="center" vertical="center"/>
    </xf>
    <xf numFmtId="3" fontId="29" fillId="2" borderId="34" xfId="0" applyNumberFormat="1" applyFont="1" applyFill="1" applyBorder="1" applyAlignment="1">
      <alignment horizontal="center" vertical="center"/>
    </xf>
    <xf numFmtId="0" fontId="29" fillId="2" borderId="35" xfId="0" applyFont="1" applyFill="1" applyBorder="1" applyAlignment="1">
      <alignment horizontal="center" vertical="center"/>
    </xf>
    <xf numFmtId="0" fontId="29" fillId="2" borderId="30" xfId="0" applyFont="1" applyFill="1" applyBorder="1" applyAlignment="1">
      <alignment horizontal="center" vertical="center" wrapText="1"/>
    </xf>
    <xf numFmtId="0" fontId="29" fillId="2" borderId="32" xfId="0" applyFont="1" applyFill="1" applyBorder="1" applyAlignment="1">
      <alignment horizontal="center" vertical="center" wrapText="1"/>
    </xf>
    <xf numFmtId="0" fontId="29" fillId="2" borderId="33" xfId="0" applyFont="1" applyFill="1" applyBorder="1" applyAlignment="1">
      <alignment horizontal="center" vertical="center" wrapText="1"/>
    </xf>
    <xf numFmtId="0" fontId="29" fillId="2" borderId="48" xfId="0" applyFont="1" applyFill="1" applyBorder="1" applyAlignment="1">
      <alignment horizontal="center" vertical="center"/>
    </xf>
    <xf numFmtId="0" fontId="29" fillId="2" borderId="47" xfId="0" applyFont="1" applyFill="1" applyBorder="1" applyAlignment="1">
      <alignment horizontal="center" vertical="center"/>
    </xf>
    <xf numFmtId="0" fontId="29" fillId="2" borderId="47" xfId="0" applyFont="1" applyFill="1" applyBorder="1" applyAlignment="1">
      <alignment horizontal="center" vertical="center" wrapText="1"/>
    </xf>
    <xf numFmtId="0" fontId="29" fillId="2" borderId="57" xfId="0" applyFont="1" applyFill="1" applyBorder="1" applyAlignment="1">
      <alignment horizontal="center" vertical="center" wrapText="1"/>
    </xf>
    <xf numFmtId="3" fontId="29" fillId="2" borderId="20" xfId="0" applyNumberFormat="1" applyFont="1" applyFill="1" applyBorder="1" applyAlignment="1">
      <alignment horizontal="center" vertical="center"/>
    </xf>
    <xf numFmtId="0" fontId="29" fillId="2" borderId="19" xfId="0" applyFont="1" applyFill="1" applyBorder="1" applyAlignment="1">
      <alignment horizontal="center" vertical="center"/>
    </xf>
    <xf numFmtId="0" fontId="0" fillId="4" borderId="29" xfId="0" applyFill="1" applyBorder="1" applyAlignment="1">
      <alignment horizontal="center" vertical="center" shrinkToFit="1"/>
    </xf>
    <xf numFmtId="0" fontId="0" fillId="4" borderId="31" xfId="0" applyFill="1" applyBorder="1" applyAlignment="1">
      <alignment horizontal="center" vertical="center" shrinkToFit="1"/>
    </xf>
    <xf numFmtId="0" fontId="0" fillId="4" borderId="114" xfId="0" applyFill="1" applyBorder="1" applyAlignment="1">
      <alignment horizontal="center" vertical="center" shrinkToFit="1"/>
    </xf>
    <xf numFmtId="0" fontId="0" fillId="2" borderId="143" xfId="0" applyFill="1" applyBorder="1" applyAlignment="1" applyProtection="1">
      <alignment horizontal="center" vertical="center" shrinkToFit="1"/>
      <protection hidden="1"/>
    </xf>
    <xf numFmtId="0" fontId="0" fillId="2" borderId="31" xfId="0" applyFill="1" applyBorder="1" applyAlignment="1" applyProtection="1">
      <alignment horizontal="center" vertical="center" shrinkToFit="1"/>
      <protection hidden="1"/>
    </xf>
    <xf numFmtId="0" fontId="0" fillId="2" borderId="114" xfId="0" applyFill="1" applyBorder="1" applyAlignment="1" applyProtection="1">
      <alignment horizontal="center" vertical="center" shrinkToFit="1"/>
      <protection hidden="1"/>
    </xf>
    <xf numFmtId="0" fontId="0" fillId="2" borderId="29" xfId="0" applyFill="1" applyBorder="1" applyAlignment="1" applyProtection="1">
      <alignment horizontal="center" vertical="center" shrinkToFit="1"/>
      <protection hidden="1"/>
    </xf>
    <xf numFmtId="0" fontId="29" fillId="4" borderId="32" xfId="0" applyFont="1" applyFill="1" applyBorder="1" applyAlignment="1">
      <alignment horizontal="center" vertical="center" textRotation="255" shrinkToFit="1"/>
    </xf>
    <xf numFmtId="0" fontId="29" fillId="4" borderId="33" xfId="0" applyFont="1" applyFill="1" applyBorder="1" applyAlignment="1">
      <alignment horizontal="center" vertical="center" textRotation="255" shrinkToFit="1"/>
    </xf>
    <xf numFmtId="0" fontId="29" fillId="4" borderId="18" xfId="0" applyFont="1" applyFill="1" applyBorder="1" applyAlignment="1">
      <alignment horizontal="center" vertical="center" shrinkToFit="1"/>
    </xf>
    <xf numFmtId="0" fontId="29" fillId="4" borderId="47" xfId="0" applyFont="1" applyFill="1" applyBorder="1" applyAlignment="1">
      <alignment horizontal="center" vertical="center" shrinkToFit="1"/>
    </xf>
    <xf numFmtId="38" fontId="29" fillId="2" borderId="58" xfId="1" applyFont="1" applyFill="1" applyBorder="1" applyAlignment="1" applyProtection="1">
      <alignment horizontal="right" vertical="center" shrinkToFit="1"/>
      <protection hidden="1"/>
    </xf>
    <xf numFmtId="38" fontId="29" fillId="2" borderId="18" xfId="1" applyFont="1" applyFill="1" applyBorder="1" applyAlignment="1" applyProtection="1">
      <alignment horizontal="right" vertical="center" shrinkToFit="1"/>
      <protection hidden="1"/>
    </xf>
    <xf numFmtId="38" fontId="29" fillId="2" borderId="47" xfId="1" applyFont="1" applyFill="1" applyBorder="1" applyAlignment="1" applyProtection="1">
      <alignment horizontal="right" vertical="center" shrinkToFit="1"/>
      <protection hidden="1"/>
    </xf>
    <xf numFmtId="38" fontId="29" fillId="2" borderId="32" xfId="1" applyFont="1" applyFill="1" applyBorder="1" applyAlignment="1" applyProtection="1">
      <alignment horizontal="right" vertical="center" shrinkToFit="1"/>
      <protection hidden="1"/>
    </xf>
    <xf numFmtId="0" fontId="29" fillId="4" borderId="34" xfId="0" applyFont="1" applyFill="1" applyBorder="1" applyAlignment="1">
      <alignment horizontal="center" vertical="center" shrinkToFit="1"/>
    </xf>
    <xf numFmtId="0" fontId="29" fillId="4" borderId="57" xfId="0" applyFont="1" applyFill="1" applyBorder="1" applyAlignment="1">
      <alignment horizontal="center" vertical="center" shrinkToFit="1"/>
    </xf>
    <xf numFmtId="0" fontId="29" fillId="2" borderId="18" xfId="0" applyFont="1" applyFill="1" applyBorder="1" applyAlignment="1">
      <alignment horizontal="center" vertical="center" shrinkToFit="1"/>
    </xf>
    <xf numFmtId="0" fontId="29" fillId="2" borderId="47" xfId="0" applyFont="1" applyFill="1" applyBorder="1" applyAlignment="1">
      <alignment horizontal="center" vertical="center" shrinkToFit="1"/>
    </xf>
    <xf numFmtId="38" fontId="29" fillId="2" borderId="62" xfId="1" applyFont="1" applyFill="1" applyBorder="1" applyAlignment="1" applyProtection="1">
      <alignment horizontal="right" vertical="center" shrinkToFit="1"/>
      <protection hidden="1"/>
    </xf>
    <xf numFmtId="38" fontId="29" fillId="2" borderId="34" xfId="1" applyFont="1" applyFill="1" applyBorder="1" applyAlignment="1" applyProtection="1">
      <alignment horizontal="right" vertical="center" shrinkToFit="1"/>
      <protection hidden="1"/>
    </xf>
    <xf numFmtId="38" fontId="29" fillId="2" borderId="57" xfId="1" applyFont="1" applyFill="1" applyBorder="1" applyAlignment="1" applyProtection="1">
      <alignment horizontal="right" vertical="center" shrinkToFit="1"/>
      <protection hidden="1"/>
    </xf>
    <xf numFmtId="38" fontId="29" fillId="2" borderId="33" xfId="1" applyFont="1" applyFill="1" applyBorder="1" applyAlignment="1" applyProtection="1">
      <alignment horizontal="right" vertical="center" shrinkToFit="1"/>
      <protection hidden="1"/>
    </xf>
    <xf numFmtId="0" fontId="30" fillId="2" borderId="12" xfId="0" applyFont="1" applyFill="1" applyBorder="1" applyAlignment="1" applyProtection="1">
      <alignment horizontal="center" vertical="center" shrinkToFit="1"/>
      <protection hidden="1"/>
    </xf>
    <xf numFmtId="0" fontId="0" fillId="4" borderId="40" xfId="0" applyFill="1" applyBorder="1" applyAlignment="1">
      <alignment horizontal="center" vertical="center"/>
    </xf>
    <xf numFmtId="38" fontId="23" fillId="2" borderId="12" xfId="0" applyNumberFormat="1" applyFont="1" applyFill="1" applyBorder="1" applyAlignment="1" applyProtection="1">
      <alignment horizontal="right" vertical="center" shrinkToFit="1"/>
      <protection hidden="1"/>
    </xf>
    <xf numFmtId="38" fontId="23" fillId="2" borderId="11" xfId="0" applyNumberFormat="1" applyFont="1" applyFill="1" applyBorder="1" applyAlignment="1" applyProtection="1">
      <alignment horizontal="right" vertical="center" shrinkToFit="1"/>
      <protection hidden="1"/>
    </xf>
    <xf numFmtId="0" fontId="28" fillId="0" borderId="2" xfId="0" applyFont="1" applyBorder="1" applyAlignment="1">
      <alignment horizontal="left" vertical="center"/>
    </xf>
    <xf numFmtId="38" fontId="29" fillId="2" borderId="59" xfId="1" applyFont="1" applyFill="1" applyBorder="1" applyAlignment="1" applyProtection="1">
      <alignment horizontal="right" vertical="center" shrinkToFit="1"/>
      <protection hidden="1"/>
    </xf>
    <xf numFmtId="38" fontId="29" fillId="2" borderId="10" xfId="1" applyFont="1" applyFill="1" applyBorder="1" applyAlignment="1" applyProtection="1">
      <alignment horizontal="right" vertical="center" shrinkToFit="1"/>
      <protection hidden="1"/>
    </xf>
    <xf numFmtId="38" fontId="29" fillId="2" borderId="61" xfId="1" applyFont="1" applyFill="1" applyBorder="1" applyAlignment="1" applyProtection="1">
      <alignment horizontal="right" vertical="center" shrinkToFit="1"/>
      <protection hidden="1"/>
    </xf>
    <xf numFmtId="0" fontId="0" fillId="2" borderId="45" xfId="0" applyFill="1" applyBorder="1" applyAlignment="1" applyProtection="1">
      <alignment horizontal="center" vertical="center"/>
      <protection hidden="1"/>
    </xf>
    <xf numFmtId="0" fontId="29" fillId="2" borderId="32" xfId="1" applyNumberFormat="1" applyFont="1" applyFill="1" applyBorder="1" applyAlignment="1" applyProtection="1">
      <alignment horizontal="center" vertical="center" shrinkToFit="1"/>
      <protection hidden="1"/>
    </xf>
    <xf numFmtId="0" fontId="29" fillId="2" borderId="18" xfId="1" applyNumberFormat="1" applyFont="1" applyFill="1" applyBorder="1" applyAlignment="1" applyProtection="1">
      <alignment horizontal="center" vertical="center" shrinkToFit="1"/>
      <protection hidden="1"/>
    </xf>
    <xf numFmtId="0" fontId="0" fillId="2" borderId="22" xfId="0" applyFill="1" applyBorder="1" applyAlignment="1" applyProtection="1">
      <alignment horizontal="center" vertical="center"/>
      <protection hidden="1"/>
    </xf>
    <xf numFmtId="0" fontId="0" fillId="2" borderId="60" xfId="0" applyFill="1" applyBorder="1" applyAlignment="1" applyProtection="1">
      <alignment horizontal="center" vertical="center"/>
      <protection hidden="1"/>
    </xf>
    <xf numFmtId="38" fontId="29" fillId="2" borderId="35" xfId="1" applyFont="1" applyFill="1" applyBorder="1" applyAlignment="1" applyProtection="1">
      <alignment horizontal="right" vertical="center" shrinkToFit="1"/>
      <protection hidden="1"/>
    </xf>
    <xf numFmtId="38" fontId="29" fillId="2" borderId="17" xfId="1" applyFont="1" applyFill="1" applyBorder="1" applyAlignment="1" applyProtection="1">
      <alignment horizontal="right" vertical="center" shrinkToFit="1"/>
      <protection hidden="1"/>
    </xf>
    <xf numFmtId="38" fontId="29" fillId="2" borderId="31" xfId="1" applyFont="1" applyFill="1" applyBorder="1" applyAlignment="1" applyProtection="1">
      <alignment horizontal="right" vertical="center" shrinkToFit="1"/>
      <protection hidden="1"/>
    </xf>
    <xf numFmtId="38" fontId="29" fillId="2" borderId="40" xfId="1" applyFont="1" applyFill="1" applyBorder="1" applyAlignment="1" applyProtection="1">
      <alignment horizontal="right" vertical="center" shrinkToFit="1"/>
      <protection hidden="1"/>
    </xf>
    <xf numFmtId="0" fontId="0" fillId="2" borderId="23" xfId="0" applyFill="1" applyBorder="1" applyAlignment="1" applyProtection="1">
      <alignment horizontal="center" vertical="center"/>
      <protection hidden="1"/>
    </xf>
    <xf numFmtId="0" fontId="29" fillId="2" borderId="29" xfId="1" applyNumberFormat="1" applyFont="1" applyFill="1" applyBorder="1" applyAlignment="1" applyProtection="1">
      <alignment horizontal="center" vertical="center" shrinkToFit="1"/>
      <protection hidden="1"/>
    </xf>
    <xf numFmtId="0" fontId="29" fillId="2" borderId="31" xfId="1" applyNumberFormat="1" applyFont="1" applyFill="1" applyBorder="1" applyAlignment="1" applyProtection="1">
      <alignment horizontal="center" vertical="center" shrinkToFit="1"/>
      <protection hidden="1"/>
    </xf>
    <xf numFmtId="38" fontId="29" fillId="2" borderId="45" xfId="1" applyFont="1" applyFill="1" applyBorder="1" applyAlignment="1" applyProtection="1">
      <alignment horizontal="center" vertical="center" shrinkToFit="1"/>
      <protection hidden="1"/>
    </xf>
    <xf numFmtId="38" fontId="29" fillId="2" borderId="10" xfId="1" applyFont="1" applyFill="1" applyBorder="1" applyAlignment="1" applyProtection="1">
      <alignment horizontal="center" vertical="center" shrinkToFit="1"/>
      <protection hidden="1"/>
    </xf>
    <xf numFmtId="38" fontId="29" fillId="2" borderId="113" xfId="1" applyFont="1" applyFill="1" applyBorder="1" applyAlignment="1" applyProtection="1">
      <alignment horizontal="center" vertical="center" shrinkToFit="1"/>
      <protection hidden="1"/>
    </xf>
    <xf numFmtId="38" fontId="29" fillId="2" borderId="33" xfId="1" applyFont="1" applyFill="1" applyBorder="1" applyAlignment="1" applyProtection="1">
      <alignment horizontal="center" vertical="center" shrinkToFit="1"/>
      <protection hidden="1"/>
    </xf>
    <xf numFmtId="38" fontId="29" fillId="2" borderId="34" xfId="1" applyFont="1" applyFill="1" applyBorder="1" applyAlignment="1" applyProtection="1">
      <alignment horizontal="center" vertical="center" shrinkToFit="1"/>
      <protection hidden="1"/>
    </xf>
    <xf numFmtId="0" fontId="30" fillId="2" borderId="70" xfId="0" applyFont="1" applyFill="1" applyBorder="1" applyAlignment="1" applyProtection="1">
      <alignment horizontal="center" vertical="center" shrinkToFit="1"/>
      <protection hidden="1"/>
    </xf>
    <xf numFmtId="38" fontId="23" fillId="2" borderId="70" xfId="0" applyNumberFormat="1" applyFont="1" applyFill="1" applyBorder="1" applyAlignment="1" applyProtection="1">
      <alignment horizontal="right" vertical="center" shrinkToFit="1"/>
      <protection hidden="1"/>
    </xf>
    <xf numFmtId="38" fontId="23" fillId="2" borderId="141" xfId="0" applyNumberFormat="1" applyFont="1" applyFill="1" applyBorder="1" applyAlignment="1" applyProtection="1">
      <alignment horizontal="right" vertical="center" shrinkToFit="1"/>
      <protection hidden="1"/>
    </xf>
    <xf numFmtId="38" fontId="23" fillId="8" borderId="140" xfId="1" applyFont="1" applyFill="1" applyBorder="1" applyAlignment="1" applyProtection="1">
      <alignment horizontal="right" vertical="center" shrinkToFit="1"/>
      <protection locked="0"/>
    </xf>
    <xf numFmtId="0" fontId="0" fillId="4" borderId="1" xfId="0" applyFill="1" applyBorder="1" applyAlignment="1">
      <alignment horizontal="center" vertical="center" shrinkToFit="1"/>
    </xf>
    <xf numFmtId="0" fontId="29" fillId="2" borderId="33" xfId="0" applyFont="1" applyFill="1" applyBorder="1" applyAlignment="1" applyProtection="1">
      <alignment horizontal="center" vertical="center" shrinkToFit="1"/>
      <protection hidden="1"/>
    </xf>
    <xf numFmtId="0" fontId="29" fillId="2" borderId="34" xfId="0" applyFont="1" applyFill="1" applyBorder="1" applyAlignment="1" applyProtection="1">
      <alignment horizontal="center" vertical="center" shrinkToFit="1"/>
      <protection hidden="1"/>
    </xf>
    <xf numFmtId="38" fontId="23" fillId="8" borderId="69" xfId="1" applyFont="1" applyFill="1" applyBorder="1" applyAlignment="1" applyProtection="1">
      <alignment horizontal="right" vertical="center" shrinkToFit="1"/>
      <protection locked="0"/>
    </xf>
    <xf numFmtId="0" fontId="29" fillId="2" borderId="32" xfId="0" applyFont="1" applyFill="1" applyBorder="1" applyAlignment="1" applyProtection="1">
      <alignment horizontal="center" vertical="center" shrinkToFit="1"/>
      <protection hidden="1"/>
    </xf>
    <xf numFmtId="0" fontId="29" fillId="2" borderId="18" xfId="0" applyFont="1" applyFill="1" applyBorder="1" applyAlignment="1" applyProtection="1">
      <alignment horizontal="center" vertical="center" shrinkToFit="1"/>
      <protection hidden="1"/>
    </xf>
    <xf numFmtId="38" fontId="23" fillId="8" borderId="67" xfId="1" applyFont="1" applyFill="1" applyBorder="1" applyAlignment="1" applyProtection="1">
      <alignment horizontal="right" vertical="center" shrinkToFit="1"/>
      <protection locked="0"/>
    </xf>
    <xf numFmtId="0" fontId="24" fillId="2" borderId="144" xfId="0" applyFont="1" applyFill="1" applyBorder="1" applyAlignment="1">
      <alignment horizontal="center" vertical="center" shrinkToFit="1"/>
    </xf>
    <xf numFmtId="0" fontId="25" fillId="2" borderId="31" xfId="0" applyFont="1" applyFill="1" applyBorder="1" applyAlignment="1">
      <alignment horizontal="center" vertical="center" shrinkToFit="1"/>
    </xf>
    <xf numFmtId="0" fontId="25" fillId="2" borderId="40" xfId="0" applyFont="1" applyFill="1" applyBorder="1" applyAlignment="1">
      <alignment horizontal="center" vertical="center" shrinkToFit="1"/>
    </xf>
    <xf numFmtId="38" fontId="25" fillId="2" borderId="18" xfId="1" applyFont="1" applyFill="1" applyBorder="1" applyAlignment="1" applyProtection="1">
      <alignment horizontal="left" vertical="center" shrinkToFit="1"/>
    </xf>
    <xf numFmtId="38" fontId="25" fillId="2" borderId="17" xfId="1" applyFont="1" applyFill="1" applyBorder="1" applyAlignment="1" applyProtection="1">
      <alignment horizontal="left" vertical="center" shrinkToFit="1"/>
    </xf>
    <xf numFmtId="38" fontId="25" fillId="2" borderId="34" xfId="1" applyFont="1" applyFill="1" applyBorder="1" applyAlignment="1" applyProtection="1">
      <alignment horizontal="left" vertical="center" shrinkToFit="1"/>
    </xf>
    <xf numFmtId="38" fontId="25" fillId="2" borderId="35" xfId="1" applyFont="1" applyFill="1" applyBorder="1" applyAlignment="1" applyProtection="1">
      <alignment horizontal="left" vertical="center" shrinkToFit="1"/>
    </xf>
    <xf numFmtId="38" fontId="25" fillId="2" borderId="122" xfId="1" applyFont="1" applyFill="1" applyBorder="1" applyAlignment="1" applyProtection="1">
      <alignment horizontal="left" vertical="center" shrinkToFit="1"/>
    </xf>
    <xf numFmtId="38" fontId="25" fillId="2" borderId="122" xfId="1" applyFont="1" applyFill="1" applyBorder="1" applyAlignment="1" applyProtection="1">
      <alignment horizontal="center" vertical="center" shrinkToFit="1"/>
    </xf>
    <xf numFmtId="38" fontId="25" fillId="2" borderId="18" xfId="1" applyFont="1" applyFill="1" applyBorder="1" applyAlignment="1" applyProtection="1">
      <alignment horizontal="center" vertical="center" shrinkToFit="1"/>
    </xf>
    <xf numFmtId="0" fontId="0" fillId="2" borderId="40" xfId="0" applyFill="1" applyBorder="1" applyAlignment="1" applyProtection="1">
      <alignment horizontal="center" vertical="center" shrinkToFit="1"/>
      <protection hidden="1"/>
    </xf>
    <xf numFmtId="38" fontId="25" fillId="2" borderId="123" xfId="1" applyFont="1" applyFill="1" applyBorder="1" applyAlignment="1" applyProtection="1">
      <alignment horizontal="left" vertical="center" shrinkToFit="1"/>
    </xf>
    <xf numFmtId="0" fontId="0" fillId="4" borderId="146" xfId="0" applyFill="1" applyBorder="1" applyAlignment="1">
      <alignment horizontal="center" vertical="center" shrinkToFit="1"/>
    </xf>
    <xf numFmtId="0" fontId="0" fillId="4" borderId="147" xfId="0" applyFill="1" applyBorder="1" applyAlignment="1">
      <alignment horizontal="center" vertical="center" shrinkToFit="1"/>
    </xf>
    <xf numFmtId="38" fontId="23" fillId="8" borderId="63" xfId="1" applyFont="1" applyFill="1" applyBorder="1" applyAlignment="1" applyProtection="1">
      <alignment horizontal="right" vertical="center" shrinkToFit="1"/>
      <protection locked="0"/>
    </xf>
    <xf numFmtId="38" fontId="25" fillId="2" borderId="122" xfId="1" applyFont="1" applyFill="1" applyBorder="1" applyAlignment="1" applyProtection="1">
      <alignment vertical="center" shrinkToFit="1"/>
    </xf>
    <xf numFmtId="38" fontId="25" fillId="2" borderId="18" xfId="1" applyFont="1" applyFill="1" applyBorder="1" applyAlignment="1" applyProtection="1">
      <alignment vertical="center" shrinkToFit="1"/>
    </xf>
    <xf numFmtId="38" fontId="23" fillId="8" borderId="136" xfId="1" applyFont="1" applyFill="1" applyBorder="1" applyAlignment="1" applyProtection="1">
      <alignment horizontal="right" vertical="center" shrinkToFit="1"/>
      <protection locked="0"/>
    </xf>
    <xf numFmtId="38" fontId="23" fillId="8" borderId="137" xfId="1" applyFont="1" applyFill="1" applyBorder="1" applyAlignment="1" applyProtection="1">
      <alignment horizontal="right" vertical="center" shrinkToFit="1"/>
      <protection locked="0"/>
    </xf>
    <xf numFmtId="38" fontId="23" fillId="8" borderId="138" xfId="1" applyFont="1" applyFill="1" applyBorder="1" applyAlignment="1" applyProtection="1">
      <alignment horizontal="right" vertical="center" shrinkToFit="1"/>
      <protection locked="0"/>
    </xf>
    <xf numFmtId="38" fontId="30" fillId="2" borderId="148" xfId="1" applyFont="1" applyFill="1" applyBorder="1" applyAlignment="1" applyProtection="1">
      <alignment horizontal="center" vertical="center" shrinkToFit="1"/>
    </xf>
    <xf numFmtId="38" fontId="30" fillId="2" borderId="145" xfId="1" applyFont="1" applyFill="1" applyBorder="1" applyAlignment="1" applyProtection="1">
      <alignment horizontal="center" vertical="center" shrinkToFit="1"/>
    </xf>
    <xf numFmtId="38" fontId="29" fillId="2" borderId="25" xfId="1" applyFont="1" applyFill="1" applyBorder="1" applyAlignment="1" applyProtection="1">
      <alignment horizontal="right" vertical="center" shrinkToFit="1"/>
      <protection hidden="1"/>
    </xf>
    <xf numFmtId="38" fontId="29" fillId="2" borderId="13" xfId="1" applyFont="1" applyFill="1" applyBorder="1" applyAlignment="1" applyProtection="1">
      <alignment horizontal="right" vertical="center" shrinkToFit="1"/>
      <protection hidden="1"/>
    </xf>
    <xf numFmtId="0" fontId="0" fillId="2" borderId="43" xfId="0" applyFill="1" applyBorder="1" applyAlignment="1">
      <alignment horizontal="center" vertical="center"/>
    </xf>
    <xf numFmtId="0" fontId="29" fillId="2" borderId="30" xfId="0" applyFont="1" applyFill="1" applyBorder="1" applyAlignment="1">
      <alignment horizontal="center" vertical="center"/>
    </xf>
    <xf numFmtId="0" fontId="29" fillId="2" borderId="33" xfId="0" applyFont="1" applyFill="1" applyBorder="1" applyAlignment="1">
      <alignment horizontal="center" vertical="center"/>
    </xf>
    <xf numFmtId="0" fontId="29" fillId="2" borderId="34" xfId="0" applyFont="1" applyFill="1" applyBorder="1" applyAlignment="1">
      <alignment horizontal="left" vertical="center"/>
    </xf>
    <xf numFmtId="0" fontId="29" fillId="2" borderId="35" xfId="0" applyFont="1" applyFill="1" applyBorder="1" applyAlignment="1">
      <alignment horizontal="left" vertical="center"/>
    </xf>
    <xf numFmtId="38" fontId="29" fillId="2" borderId="20" xfId="1" applyFont="1" applyFill="1" applyBorder="1" applyAlignment="1" applyProtection="1">
      <alignment horizontal="left" vertical="center"/>
    </xf>
    <xf numFmtId="38" fontId="29" fillId="2" borderId="19" xfId="1" applyFont="1" applyFill="1" applyBorder="1" applyAlignment="1" applyProtection="1">
      <alignment horizontal="left" vertical="center"/>
    </xf>
    <xf numFmtId="0" fontId="0" fillId="2" borderId="43" xfId="0" applyFill="1" applyBorder="1" applyAlignment="1">
      <alignment horizontal="left" vertical="center"/>
    </xf>
    <xf numFmtId="0" fontId="0" fillId="2" borderId="46" xfId="0" applyFill="1" applyBorder="1" applyAlignment="1">
      <alignment horizontal="left" vertical="center"/>
    </xf>
    <xf numFmtId="0" fontId="0" fillId="4" borderId="22" xfId="0" applyFill="1" applyBorder="1" applyAlignment="1">
      <alignment horizontal="center" vertical="center" shrinkToFit="1"/>
    </xf>
    <xf numFmtId="0" fontId="0" fillId="2" borderId="111" xfId="0" applyFill="1" applyBorder="1" applyAlignment="1" applyProtection="1">
      <alignment horizontal="center" vertical="center" shrinkToFit="1"/>
      <protection hidden="1"/>
    </xf>
    <xf numFmtId="0" fontId="29" fillId="2" borderId="46"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47"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57" xfId="0" applyFont="1" applyFill="1" applyBorder="1" applyAlignment="1">
      <alignment horizontal="center" vertical="center"/>
    </xf>
    <xf numFmtId="0" fontId="23" fillId="8" borderId="64" xfId="0" applyFont="1" applyFill="1" applyBorder="1" applyAlignment="1" applyProtection="1">
      <alignment horizontal="center" vertical="center"/>
      <protection locked="0"/>
    </xf>
    <xf numFmtId="0" fontId="23" fillId="8" borderId="66" xfId="0" applyFont="1" applyFill="1" applyBorder="1" applyAlignment="1" applyProtection="1">
      <alignment horizontal="center" vertical="center"/>
      <protection locked="0"/>
    </xf>
    <xf numFmtId="0" fontId="23" fillId="8" borderId="18" xfId="0" applyFont="1" applyFill="1" applyBorder="1" applyAlignment="1" applyProtection="1">
      <alignment horizontal="center" vertical="center"/>
      <protection locked="0"/>
    </xf>
    <xf numFmtId="0" fontId="23" fillId="8" borderId="68" xfId="0" applyFont="1" applyFill="1" applyBorder="1" applyAlignment="1" applyProtection="1">
      <alignment horizontal="center" vertical="center"/>
      <protection locked="0"/>
    </xf>
    <xf numFmtId="0" fontId="23" fillId="8" borderId="63" xfId="0" applyFont="1" applyFill="1" applyBorder="1" applyAlignment="1" applyProtection="1">
      <alignment horizontal="center" vertical="center"/>
      <protection locked="0"/>
    </xf>
    <xf numFmtId="0" fontId="23" fillId="8" borderId="67" xfId="0" applyFont="1" applyFill="1" applyBorder="1" applyAlignment="1" applyProtection="1">
      <alignment horizontal="center" vertical="center"/>
      <protection locked="0"/>
    </xf>
    <xf numFmtId="0" fontId="23" fillId="8" borderId="69" xfId="0" applyFont="1" applyFill="1" applyBorder="1" applyAlignment="1" applyProtection="1">
      <alignment horizontal="center" vertical="center"/>
      <protection locked="0"/>
    </xf>
    <xf numFmtId="0" fontId="23" fillId="8" borderId="70" xfId="0" applyFont="1" applyFill="1" applyBorder="1" applyAlignment="1" applyProtection="1">
      <alignment horizontal="center" vertical="center"/>
      <protection locked="0"/>
    </xf>
    <xf numFmtId="0" fontId="29" fillId="2" borderId="68" xfId="0" applyFont="1" applyFill="1" applyBorder="1" applyAlignment="1">
      <alignment horizontal="center" vertical="center"/>
    </xf>
    <xf numFmtId="0" fontId="29" fillId="2" borderId="70" xfId="0" applyFont="1" applyFill="1" applyBorder="1" applyAlignment="1">
      <alignment horizontal="center" vertical="center"/>
    </xf>
    <xf numFmtId="0" fontId="29" fillId="2" borderId="72" xfId="0" applyFont="1" applyFill="1" applyBorder="1" applyAlignment="1">
      <alignment horizontal="center" vertical="center"/>
    </xf>
    <xf numFmtId="0" fontId="41" fillId="2" borderId="32" xfId="0" applyFont="1" applyFill="1" applyBorder="1" applyAlignment="1" applyProtection="1">
      <alignment horizontal="center" vertical="center"/>
      <protection hidden="1"/>
    </xf>
    <xf numFmtId="0" fontId="32" fillId="2" borderId="18" xfId="0" applyFont="1" applyFill="1" applyBorder="1" applyAlignment="1" applyProtection="1">
      <alignment horizontal="center" vertical="center"/>
      <protection hidden="1"/>
    </xf>
    <xf numFmtId="0" fontId="32" fillId="2" borderId="32" xfId="0" applyFont="1" applyFill="1" applyBorder="1" applyAlignment="1" applyProtection="1">
      <alignment horizontal="center" vertical="center"/>
      <protection hidden="1"/>
    </xf>
    <xf numFmtId="0" fontId="23" fillId="2" borderId="18" xfId="0" applyFont="1" applyFill="1" applyBorder="1" applyAlignment="1" applyProtection="1">
      <alignment horizontal="left" vertical="center"/>
      <protection hidden="1"/>
    </xf>
    <xf numFmtId="0" fontId="23" fillId="2" borderId="17" xfId="0" applyFont="1" applyFill="1" applyBorder="1" applyAlignment="1" applyProtection="1">
      <alignment horizontal="left" vertical="center"/>
      <protection hidden="1"/>
    </xf>
    <xf numFmtId="0" fontId="32" fillId="2" borderId="33" xfId="0" applyFont="1" applyFill="1" applyBorder="1" applyAlignment="1" applyProtection="1">
      <alignment horizontal="center" vertical="center"/>
      <protection hidden="1"/>
    </xf>
    <xf numFmtId="0" fontId="32" fillId="2" borderId="34" xfId="0" applyFont="1" applyFill="1" applyBorder="1" applyAlignment="1" applyProtection="1">
      <alignment horizontal="center" vertical="center"/>
      <protection hidden="1"/>
    </xf>
    <xf numFmtId="0" fontId="23" fillId="2" borderId="34" xfId="0" applyFont="1" applyFill="1" applyBorder="1" applyAlignment="1" applyProtection="1">
      <alignment horizontal="left" vertical="center"/>
      <protection hidden="1"/>
    </xf>
    <xf numFmtId="0" fontId="23" fillId="2" borderId="35" xfId="0" applyFont="1" applyFill="1" applyBorder="1" applyAlignment="1" applyProtection="1">
      <alignment horizontal="left" vertical="center"/>
      <protection hidden="1"/>
    </xf>
    <xf numFmtId="0" fontId="29" fillId="4" borderId="45" xfId="0" applyFont="1" applyFill="1" applyBorder="1" applyAlignment="1">
      <alignment horizontal="center" vertical="center"/>
    </xf>
    <xf numFmtId="0" fontId="30" fillId="8" borderId="74" xfId="0" applyFont="1" applyFill="1" applyBorder="1" applyAlignment="1" applyProtection="1">
      <alignment horizontal="left" vertical="center" shrinkToFit="1"/>
      <protection locked="0"/>
    </xf>
    <xf numFmtId="0" fontId="30" fillId="8" borderId="75" xfId="0" applyFont="1" applyFill="1" applyBorder="1" applyAlignment="1" applyProtection="1">
      <alignment horizontal="left" vertical="center" shrinkToFit="1"/>
      <protection locked="0"/>
    </xf>
    <xf numFmtId="0" fontId="30" fillId="8" borderId="76" xfId="0" applyFont="1" applyFill="1" applyBorder="1" applyAlignment="1" applyProtection="1">
      <alignment horizontal="left" vertical="center" shrinkToFit="1"/>
      <protection locked="0"/>
    </xf>
    <xf numFmtId="0" fontId="0" fillId="4" borderId="44" xfId="0" applyFill="1" applyBorder="1" applyAlignment="1">
      <alignment horizontal="center" vertical="center" shrinkToFit="1"/>
    </xf>
    <xf numFmtId="0" fontId="0" fillId="4" borderId="38" xfId="0" applyFill="1" applyBorder="1" applyAlignment="1">
      <alignment horizontal="center" vertical="center" shrinkToFit="1"/>
    </xf>
    <xf numFmtId="0" fontId="29" fillId="2" borderId="113" xfId="0" applyFont="1" applyFill="1" applyBorder="1" applyAlignment="1">
      <alignment horizontal="center" vertical="center"/>
    </xf>
    <xf numFmtId="0" fontId="29" fillId="2" borderId="113" xfId="0" applyFont="1" applyFill="1" applyBorder="1" applyAlignment="1">
      <alignment horizontal="center" vertical="center" shrinkToFit="1"/>
    </xf>
    <xf numFmtId="0" fontId="29" fillId="2" borderId="21" xfId="0" applyFont="1" applyFill="1" applyBorder="1" applyAlignment="1">
      <alignment horizontal="center" vertical="center" wrapText="1"/>
    </xf>
    <xf numFmtId="0" fontId="29" fillId="2" borderId="58" xfId="0" applyFont="1" applyFill="1" applyBorder="1" applyAlignment="1">
      <alignment horizontal="center" vertical="center" wrapText="1"/>
    </xf>
    <xf numFmtId="0" fontId="29" fillId="2" borderId="62" xfId="0" applyFont="1" applyFill="1" applyBorder="1" applyAlignment="1">
      <alignment horizontal="center" vertical="center" wrapText="1"/>
    </xf>
    <xf numFmtId="38" fontId="29" fillId="2" borderId="20" xfId="1" applyFont="1" applyFill="1" applyBorder="1" applyAlignment="1" applyProtection="1">
      <alignment horizontal="center" vertical="center"/>
    </xf>
    <xf numFmtId="38" fontId="29" fillId="2" borderId="19" xfId="1" applyFont="1" applyFill="1" applyBorder="1" applyAlignment="1" applyProtection="1">
      <alignment horizontal="center" vertical="center"/>
    </xf>
    <xf numFmtId="0" fontId="0" fillId="4" borderId="142" xfId="0" applyFill="1" applyBorder="1" applyAlignment="1">
      <alignment horizontal="center" vertical="center"/>
    </xf>
    <xf numFmtId="0" fontId="0" fillId="4" borderId="102" xfId="0" applyFill="1" applyBorder="1" applyAlignment="1">
      <alignment horizontal="center" vertical="center"/>
    </xf>
    <xf numFmtId="0" fontId="0" fillId="4" borderId="174" xfId="0" applyFill="1" applyBorder="1" applyAlignment="1">
      <alignment horizontal="center" vertical="center"/>
    </xf>
    <xf numFmtId="0" fontId="29" fillId="2" borderId="20" xfId="0" applyFont="1" applyFill="1" applyBorder="1" applyAlignment="1">
      <alignment horizontal="left" vertical="center"/>
    </xf>
    <xf numFmtId="38" fontId="29" fillId="2" borderId="18" xfId="1" applyFont="1" applyFill="1" applyBorder="1" applyAlignment="1" applyProtection="1">
      <alignment horizontal="left" vertical="center"/>
    </xf>
    <xf numFmtId="179" fontId="29" fillId="2" borderId="34" xfId="0" applyNumberFormat="1" applyFont="1" applyFill="1" applyBorder="1" applyAlignment="1">
      <alignment horizontal="left" vertical="center"/>
    </xf>
    <xf numFmtId="0" fontId="29" fillId="2" borderId="32" xfId="0" applyFont="1" applyFill="1" applyBorder="1" applyAlignment="1">
      <alignment horizontal="center" vertical="center"/>
    </xf>
    <xf numFmtId="3" fontId="29" fillId="2" borderId="47" xfId="0" applyNumberFormat="1" applyFont="1" applyFill="1" applyBorder="1" applyAlignment="1">
      <alignment horizontal="center" vertical="center"/>
    </xf>
    <xf numFmtId="3" fontId="29" fillId="2" borderId="57" xfId="0" applyNumberFormat="1" applyFont="1" applyFill="1" applyBorder="1" applyAlignment="1">
      <alignment horizontal="center" vertical="center"/>
    </xf>
    <xf numFmtId="38" fontId="29" fillId="2" borderId="32" xfId="1" applyFont="1" applyFill="1" applyBorder="1" applyAlignment="1" applyProtection="1">
      <alignment horizontal="center" vertical="center"/>
    </xf>
    <xf numFmtId="0" fontId="25" fillId="2" borderId="18" xfId="0" applyFont="1" applyFill="1" applyBorder="1" applyAlignment="1">
      <alignment horizontal="left" vertical="center" wrapText="1"/>
    </xf>
    <xf numFmtId="0" fontId="25" fillId="2" borderId="34" xfId="0" applyFont="1" applyFill="1" applyBorder="1" applyAlignment="1">
      <alignment horizontal="left" vertical="center" wrapText="1"/>
    </xf>
    <xf numFmtId="0" fontId="0" fillId="4" borderId="11" xfId="0" applyFill="1" applyBorder="1" applyAlignment="1">
      <alignment horizontal="center" vertical="center"/>
    </xf>
    <xf numFmtId="0" fontId="0" fillId="4" borderId="31" xfId="0" applyFill="1" applyBorder="1" applyAlignment="1">
      <alignment horizontal="center" vertical="center" wrapText="1"/>
    </xf>
    <xf numFmtId="0" fontId="0" fillId="4" borderId="12" xfId="0" applyFill="1" applyBorder="1" applyAlignment="1">
      <alignment horizontal="center" vertical="center" wrapText="1"/>
    </xf>
    <xf numFmtId="38" fontId="33" fillId="6" borderId="0" xfId="2" applyNumberFormat="1" applyFill="1" applyBorder="1" applyAlignment="1" applyProtection="1">
      <alignment horizontal="center" vertical="center" shrinkToFit="1"/>
    </xf>
    <xf numFmtId="0" fontId="67" fillId="5" borderId="95" xfId="0" applyFont="1" applyFill="1" applyBorder="1" applyAlignment="1">
      <alignment horizontal="left" vertical="center" wrapText="1"/>
    </xf>
    <xf numFmtId="0" fontId="67" fillId="5" borderId="96" xfId="0" applyFont="1" applyFill="1" applyBorder="1" applyAlignment="1">
      <alignment horizontal="left" vertical="center" wrapText="1"/>
    </xf>
    <xf numFmtId="0" fontId="67" fillId="5" borderId="97" xfId="0" applyFont="1" applyFill="1" applyBorder="1" applyAlignment="1">
      <alignment horizontal="left" vertical="center" wrapText="1"/>
    </xf>
    <xf numFmtId="0" fontId="67" fillId="5" borderId="98" xfId="0" applyFont="1" applyFill="1" applyBorder="1" applyAlignment="1">
      <alignment horizontal="left" vertical="center" wrapText="1"/>
    </xf>
    <xf numFmtId="0" fontId="67" fillId="5" borderId="99" xfId="0" applyFont="1" applyFill="1" applyBorder="1" applyAlignment="1">
      <alignment horizontal="left" vertical="center" wrapText="1"/>
    </xf>
    <xf numFmtId="0" fontId="67" fillId="5" borderId="100" xfId="0" applyFont="1" applyFill="1" applyBorder="1" applyAlignment="1">
      <alignment horizontal="left" vertical="center" wrapText="1"/>
    </xf>
    <xf numFmtId="0" fontId="68" fillId="8" borderId="74" xfId="2" applyFont="1" applyFill="1" applyBorder="1" applyAlignment="1" applyProtection="1">
      <alignment horizontal="center" vertical="center"/>
      <protection locked="0"/>
    </xf>
    <xf numFmtId="0" fontId="68" fillId="8" borderId="75" xfId="2" applyFont="1" applyFill="1" applyBorder="1" applyAlignment="1" applyProtection="1">
      <alignment horizontal="center" vertical="center"/>
      <protection locked="0"/>
    </xf>
    <xf numFmtId="0" fontId="68" fillId="8" borderId="76" xfId="2" applyFont="1" applyFill="1" applyBorder="1" applyAlignment="1" applyProtection="1">
      <alignment horizontal="center" vertical="center"/>
      <protection locked="0"/>
    </xf>
    <xf numFmtId="0" fontId="68" fillId="8" borderId="74" xfId="2" applyFont="1" applyFill="1" applyBorder="1" applyAlignment="1" applyProtection="1">
      <alignment horizontal="center" vertical="center" shrinkToFit="1"/>
      <protection locked="0"/>
    </xf>
    <xf numFmtId="0" fontId="68" fillId="8" borderId="75" xfId="2" applyFont="1" applyFill="1" applyBorder="1" applyAlignment="1" applyProtection="1">
      <alignment horizontal="center" vertical="center" shrinkToFit="1"/>
      <protection locked="0"/>
    </xf>
    <xf numFmtId="0" fontId="68" fillId="8" borderId="76" xfId="2" applyFont="1" applyFill="1" applyBorder="1" applyAlignment="1" applyProtection="1">
      <alignment horizontal="center" vertical="center" shrinkToFit="1"/>
      <protection locked="0"/>
    </xf>
    <xf numFmtId="0" fontId="0" fillId="2" borderId="29" xfId="0" applyFill="1" applyBorder="1" applyAlignment="1" applyProtection="1">
      <alignment horizontal="center" vertical="center"/>
      <protection hidden="1"/>
    </xf>
    <xf numFmtId="0" fontId="0" fillId="2" borderId="33" xfId="0" applyFill="1" applyBorder="1" applyAlignment="1" applyProtection="1">
      <alignment horizontal="center" vertical="center"/>
      <protection hidden="1"/>
    </xf>
    <xf numFmtId="38" fontId="0" fillId="2" borderId="34" xfId="0" applyNumberFormat="1" applyFill="1" applyBorder="1" applyAlignment="1" applyProtection="1">
      <alignment horizontal="right" vertical="center"/>
      <protection hidden="1"/>
    </xf>
    <xf numFmtId="0" fontId="0" fillId="4" borderId="15" xfId="0" applyFill="1" applyBorder="1" applyAlignment="1">
      <alignment horizontal="center" vertical="center"/>
    </xf>
    <xf numFmtId="0" fontId="0" fillId="4" borderId="60" xfId="0" applyFill="1" applyBorder="1" applyAlignment="1">
      <alignment horizontal="center" vertical="center"/>
    </xf>
    <xf numFmtId="0" fontId="29" fillId="2" borderId="111" xfId="0" applyFont="1" applyFill="1" applyBorder="1" applyAlignment="1" applyProtection="1">
      <alignment horizontal="center" vertical="center" shrinkToFit="1"/>
      <protection hidden="1"/>
    </xf>
    <xf numFmtId="0" fontId="29" fillId="2" borderId="143" xfId="0" applyFont="1" applyFill="1" applyBorder="1" applyAlignment="1" applyProtection="1">
      <alignment horizontal="center" vertical="center" shrinkToFit="1"/>
      <protection hidden="1"/>
    </xf>
    <xf numFmtId="0" fontId="29" fillId="2" borderId="114" xfId="0" applyFont="1" applyFill="1" applyBorder="1" applyAlignment="1" applyProtection="1">
      <alignment horizontal="center" vertical="center" shrinkToFit="1"/>
      <protection hidden="1"/>
    </xf>
    <xf numFmtId="0" fontId="29" fillId="2" borderId="116" xfId="0" applyFont="1" applyFill="1" applyBorder="1" applyAlignment="1" applyProtection="1">
      <alignment horizontal="center" vertical="center" shrinkToFit="1"/>
      <protection hidden="1"/>
    </xf>
    <xf numFmtId="38" fontId="29" fillId="2" borderId="78" xfId="1" applyFont="1" applyFill="1" applyBorder="1" applyAlignment="1" applyProtection="1">
      <alignment horizontal="right" vertical="center" shrinkToFit="1"/>
      <protection hidden="1"/>
    </xf>
    <xf numFmtId="38" fontId="29" fillId="2" borderId="36" xfId="1" applyFont="1" applyFill="1" applyBorder="1" applyAlignment="1" applyProtection="1">
      <alignment horizontal="right" vertical="center" shrinkToFit="1"/>
      <protection hidden="1"/>
    </xf>
    <xf numFmtId="38" fontId="29" fillId="2" borderId="115" xfId="1" applyFont="1" applyFill="1" applyBorder="1" applyAlignment="1" applyProtection="1">
      <alignment horizontal="right" vertical="center" shrinkToFit="1"/>
      <protection hidden="1"/>
    </xf>
    <xf numFmtId="38" fontId="29" fillId="2" borderId="24" xfId="1" applyFont="1" applyFill="1" applyBorder="1" applyAlignment="1" applyProtection="1">
      <alignment horizontal="right" vertical="center" shrinkToFit="1"/>
      <protection hidden="1"/>
    </xf>
    <xf numFmtId="0" fontId="29" fillId="2" borderId="45" xfId="0" applyFont="1" applyFill="1" applyBorder="1" applyAlignment="1" applyProtection="1">
      <alignment horizontal="center" vertical="center" shrinkToFit="1"/>
      <protection hidden="1"/>
    </xf>
    <xf numFmtId="0" fontId="29" fillId="2" borderId="10" xfId="0" applyFont="1" applyFill="1" applyBorder="1" applyAlignment="1" applyProtection="1">
      <alignment horizontal="center" vertical="center" shrinkToFit="1"/>
      <protection hidden="1"/>
    </xf>
    <xf numFmtId="0" fontId="29" fillId="2" borderId="4" xfId="0" applyFont="1" applyFill="1" applyBorder="1" applyAlignment="1" applyProtection="1">
      <alignment horizontal="center" vertical="center" shrinkToFit="1"/>
      <protection hidden="1"/>
    </xf>
    <xf numFmtId="0" fontId="29" fillId="2" borderId="113" xfId="0" applyFont="1" applyFill="1" applyBorder="1" applyAlignment="1" applyProtection="1">
      <alignment horizontal="center" vertical="center" shrinkToFit="1"/>
      <protection hidden="1"/>
    </xf>
    <xf numFmtId="0" fontId="29" fillId="4" borderId="32" xfId="0" applyFont="1" applyFill="1" applyBorder="1" applyAlignment="1">
      <alignment horizontal="center" vertical="center" shrinkToFit="1"/>
    </xf>
    <xf numFmtId="0" fontId="29" fillId="4" borderId="53" xfId="0" applyFont="1" applyFill="1" applyBorder="1" applyAlignment="1">
      <alignment horizontal="center" vertical="center" shrinkToFit="1"/>
    </xf>
    <xf numFmtId="0" fontId="29" fillId="4" borderId="12" xfId="0" applyFont="1" applyFill="1" applyBorder="1" applyAlignment="1">
      <alignment horizontal="center" vertical="center" shrinkToFit="1"/>
    </xf>
    <xf numFmtId="0" fontId="29" fillId="4" borderId="36" xfId="0" applyFont="1" applyFill="1" applyBorder="1" applyAlignment="1">
      <alignment horizontal="center" vertical="center" shrinkToFit="1"/>
    </xf>
    <xf numFmtId="0" fontId="23" fillId="8" borderId="89" xfId="0" applyFont="1" applyFill="1" applyBorder="1" applyAlignment="1" applyProtection="1">
      <alignment horizontal="center" vertical="center" wrapText="1"/>
      <protection locked="0"/>
    </xf>
    <xf numFmtId="0" fontId="23" fillId="8" borderId="90" xfId="0" applyFont="1" applyFill="1" applyBorder="1" applyAlignment="1" applyProtection="1">
      <alignment horizontal="center" vertical="center" wrapText="1"/>
      <protection locked="0"/>
    </xf>
    <xf numFmtId="0" fontId="23" fillId="8" borderId="91" xfId="0" applyFont="1" applyFill="1" applyBorder="1" applyAlignment="1" applyProtection="1">
      <alignment horizontal="center" vertical="center" wrapText="1"/>
      <protection locked="0"/>
    </xf>
    <xf numFmtId="0" fontId="23" fillId="8" borderId="92" xfId="0" applyFont="1" applyFill="1" applyBorder="1" applyAlignment="1" applyProtection="1">
      <alignment horizontal="center" vertical="center" wrapText="1"/>
      <protection locked="0"/>
    </xf>
    <xf numFmtId="0" fontId="23" fillId="8" borderId="93" xfId="0" applyFont="1" applyFill="1" applyBorder="1" applyAlignment="1" applyProtection="1">
      <alignment horizontal="center" vertical="center" wrapText="1"/>
      <protection locked="0"/>
    </xf>
    <xf numFmtId="0" fontId="23" fillId="8" borderId="94" xfId="0" applyFont="1" applyFill="1" applyBorder="1" applyAlignment="1" applyProtection="1">
      <alignment horizontal="center" vertical="center" wrapText="1"/>
      <protection locked="0"/>
    </xf>
    <xf numFmtId="0" fontId="0" fillId="4" borderId="166" xfId="0" applyFill="1" applyBorder="1" applyAlignment="1">
      <alignment horizontal="center" vertical="center"/>
    </xf>
    <xf numFmtId="0" fontId="0" fillId="4" borderId="5" xfId="0" applyFill="1" applyBorder="1" applyAlignment="1">
      <alignment horizontal="left" vertical="center"/>
    </xf>
    <xf numFmtId="0" fontId="0" fillId="4" borderId="4" xfId="0" applyFill="1" applyBorder="1" applyAlignment="1">
      <alignment horizontal="left" vertical="center"/>
    </xf>
    <xf numFmtId="0" fontId="0" fillId="4" borderId="167" xfId="0" applyFill="1" applyBorder="1" applyAlignment="1">
      <alignment horizontal="left" vertical="center"/>
    </xf>
    <xf numFmtId="0" fontId="0" fillId="4" borderId="52" xfId="0" applyFill="1" applyBorder="1" applyAlignment="1">
      <alignment horizontal="left" vertical="center"/>
    </xf>
    <xf numFmtId="0" fontId="0" fillId="4" borderId="26" xfId="0" applyFill="1" applyBorder="1" applyAlignment="1">
      <alignment horizontal="left" vertical="center"/>
    </xf>
    <xf numFmtId="38" fontId="23" fillId="8" borderId="108" xfId="1" applyFont="1" applyFill="1" applyBorder="1" applyAlignment="1" applyProtection="1">
      <alignment horizontal="right" vertical="center"/>
      <protection locked="0"/>
    </xf>
    <xf numFmtId="38" fontId="23" fillId="8" borderId="79" xfId="1" applyFont="1" applyFill="1" applyBorder="1" applyAlignment="1" applyProtection="1">
      <alignment horizontal="right" vertical="center"/>
      <protection locked="0"/>
    </xf>
    <xf numFmtId="38" fontId="23" fillId="8" borderId="133" xfId="1" applyFont="1" applyFill="1" applyBorder="1" applyAlignment="1" applyProtection="1">
      <alignment horizontal="right" vertical="center"/>
      <protection locked="0"/>
    </xf>
    <xf numFmtId="0" fontId="29" fillId="4" borderId="29" xfId="0" applyFont="1" applyFill="1" applyBorder="1" applyAlignment="1">
      <alignment horizontal="center" vertical="center"/>
    </xf>
    <xf numFmtId="0" fontId="29" fillId="4" borderId="77" xfId="0" applyFont="1" applyFill="1" applyBorder="1" applyAlignment="1" applyProtection="1">
      <alignment horizontal="center" vertical="center" shrinkToFit="1"/>
      <protection locked="0"/>
    </xf>
    <xf numFmtId="38" fontId="30" fillId="8" borderId="18" xfId="1" applyFont="1" applyFill="1" applyBorder="1" applyAlignment="1" applyProtection="1">
      <alignment horizontal="right" vertical="center" shrinkToFit="1"/>
      <protection locked="0"/>
    </xf>
    <xf numFmtId="181" fontId="30" fillId="8" borderId="18" xfId="0" applyNumberFormat="1" applyFont="1" applyFill="1" applyBorder="1" applyAlignment="1" applyProtection="1">
      <alignment horizontal="center" vertical="center" shrinkToFit="1"/>
      <protection locked="0"/>
    </xf>
    <xf numFmtId="180" fontId="30" fillId="8" borderId="18" xfId="0" applyNumberFormat="1" applyFont="1" applyFill="1" applyBorder="1" applyAlignment="1" applyProtection="1">
      <alignment horizontal="center" vertical="center" shrinkToFit="1"/>
      <protection locked="0"/>
    </xf>
    <xf numFmtId="180" fontId="30" fillId="8" borderId="68" xfId="0" applyNumberFormat="1" applyFont="1" applyFill="1" applyBorder="1" applyAlignment="1" applyProtection="1">
      <alignment horizontal="center" vertical="center" shrinkToFit="1"/>
      <protection locked="0"/>
    </xf>
    <xf numFmtId="0" fontId="0" fillId="4" borderId="1" xfId="0" applyFill="1" applyBorder="1" applyAlignment="1">
      <alignment horizontal="left" vertical="center" wrapText="1" indent="1"/>
    </xf>
    <xf numFmtId="0" fontId="0" fillId="4" borderId="73" xfId="0" applyFill="1" applyBorder="1" applyAlignment="1">
      <alignment horizontal="left" vertical="center" wrapText="1" indent="1"/>
    </xf>
    <xf numFmtId="0" fontId="30" fillId="8" borderId="150" xfId="0" applyFont="1" applyFill="1" applyBorder="1" applyAlignment="1" applyProtection="1">
      <alignment horizontal="left" vertical="center" shrinkToFit="1"/>
      <protection locked="0"/>
    </xf>
    <xf numFmtId="0" fontId="30" fillId="8" borderId="48" xfId="0" applyFont="1" applyFill="1" applyBorder="1" applyAlignment="1" applyProtection="1">
      <alignment horizontal="left" vertical="center" shrinkToFit="1"/>
      <protection locked="0"/>
    </xf>
    <xf numFmtId="0" fontId="30" fillId="8" borderId="26" xfId="0" applyFont="1" applyFill="1" applyBorder="1" applyAlignment="1" applyProtection="1">
      <alignment horizontal="left" vertical="center" shrinkToFit="1"/>
      <protection locked="0"/>
    </xf>
    <xf numFmtId="0" fontId="30" fillId="8" borderId="135" xfId="0" applyFont="1" applyFill="1" applyBorder="1" applyAlignment="1" applyProtection="1">
      <alignment horizontal="left" vertical="center" shrinkToFit="1"/>
      <protection locked="0"/>
    </xf>
    <xf numFmtId="0" fontId="0" fillId="4" borderId="168" xfId="0" applyFill="1" applyBorder="1" applyAlignment="1">
      <alignment horizontal="left" vertical="center" wrapText="1"/>
    </xf>
    <xf numFmtId="0" fontId="0" fillId="4" borderId="172" xfId="0" applyFill="1" applyBorder="1" applyAlignment="1">
      <alignment horizontal="left" vertical="center" wrapText="1"/>
    </xf>
    <xf numFmtId="0" fontId="22" fillId="0" borderId="165" xfId="0" applyFont="1" applyBorder="1" applyAlignment="1">
      <alignment horizontal="center" vertical="center"/>
    </xf>
    <xf numFmtId="0" fontId="52" fillId="0" borderId="165" xfId="0" applyFont="1" applyBorder="1" applyAlignment="1">
      <alignment horizontal="center" vertical="center"/>
    </xf>
    <xf numFmtId="0" fontId="0" fillId="0" borderId="165" xfId="0" applyBorder="1" applyAlignment="1">
      <alignment horizontal="center" vertical="center"/>
    </xf>
    <xf numFmtId="0" fontId="0" fillId="4" borderId="41" xfId="0" applyFill="1" applyBorder="1" applyAlignment="1">
      <alignment horizontal="left" vertical="center" wrapText="1"/>
    </xf>
    <xf numFmtId="0" fontId="0" fillId="4" borderId="42" xfId="0" applyFill="1" applyBorder="1" applyAlignment="1">
      <alignment horizontal="center" vertical="center"/>
    </xf>
    <xf numFmtId="0" fontId="0" fillId="4" borderId="43" xfId="0" applyFill="1" applyBorder="1" applyAlignment="1">
      <alignment horizontal="center" vertical="center"/>
    </xf>
    <xf numFmtId="0" fontId="0" fillId="4" borderId="18" xfId="0" applyFill="1" applyBorder="1" applyAlignment="1">
      <alignment horizontal="left" vertical="center" wrapText="1"/>
    </xf>
    <xf numFmtId="0" fontId="0" fillId="4" borderId="47" xfId="0" applyFill="1" applyBorder="1" applyAlignment="1">
      <alignment horizontal="left" vertical="center" wrapText="1"/>
    </xf>
    <xf numFmtId="0" fontId="0" fillId="4" borderId="34" xfId="0" applyFill="1" applyBorder="1" applyAlignment="1">
      <alignment horizontal="left" vertical="center" wrapText="1"/>
    </xf>
    <xf numFmtId="0" fontId="0" fillId="4" borderId="57" xfId="0" applyFill="1" applyBorder="1" applyAlignment="1">
      <alignment horizontal="left" vertical="center" wrapText="1"/>
    </xf>
    <xf numFmtId="0" fontId="0" fillId="4" borderId="30" xfId="0" applyFill="1" applyBorder="1" applyAlignment="1">
      <alignment horizontal="center" vertical="center" wrapText="1"/>
    </xf>
    <xf numFmtId="0" fontId="0" fillId="4" borderId="20" xfId="0" applyFill="1" applyBorder="1" applyAlignment="1">
      <alignment horizontal="center" vertical="center" wrapText="1"/>
    </xf>
    <xf numFmtId="0" fontId="0" fillId="4" borderId="48" xfId="0" applyFill="1" applyBorder="1" applyAlignment="1">
      <alignment horizontal="center" vertical="center" wrapText="1"/>
    </xf>
    <xf numFmtId="0" fontId="0" fillId="4" borderId="32" xfId="0" applyFill="1" applyBorder="1" applyAlignment="1">
      <alignment horizontal="center" vertical="center" wrapText="1"/>
    </xf>
    <xf numFmtId="0" fontId="0" fillId="4" borderId="18" xfId="0" applyFill="1" applyBorder="1" applyAlignment="1">
      <alignment horizontal="center" vertical="center" wrapText="1"/>
    </xf>
    <xf numFmtId="0" fontId="0" fillId="4" borderId="47" xfId="0" applyFill="1" applyBorder="1" applyAlignment="1">
      <alignment horizontal="center" vertical="center" wrapText="1"/>
    </xf>
    <xf numFmtId="0" fontId="0" fillId="4" borderId="32" xfId="0" applyFill="1" applyBorder="1" applyAlignment="1">
      <alignment horizontal="left" vertical="center" wrapText="1"/>
    </xf>
    <xf numFmtId="0" fontId="0" fillId="4" borderId="30" xfId="0" applyFill="1" applyBorder="1" applyAlignment="1">
      <alignment horizontal="center" vertical="center" shrinkToFit="1"/>
    </xf>
    <xf numFmtId="0" fontId="0" fillId="4" borderId="20" xfId="0" applyFill="1" applyBorder="1" applyAlignment="1">
      <alignment horizontal="center" vertical="center" shrinkToFit="1"/>
    </xf>
    <xf numFmtId="0" fontId="0" fillId="4" borderId="48" xfId="0" applyFill="1" applyBorder="1" applyAlignment="1">
      <alignment horizontal="center" vertical="center" shrinkToFit="1"/>
    </xf>
    <xf numFmtId="0" fontId="0" fillId="4" borderId="33" xfId="0" applyFill="1" applyBorder="1" applyAlignment="1">
      <alignment horizontal="center" vertical="center" shrinkToFit="1"/>
    </xf>
    <xf numFmtId="0" fontId="0" fillId="4" borderId="34" xfId="0" applyFill="1" applyBorder="1" applyAlignment="1">
      <alignment horizontal="center" vertical="center" shrinkToFit="1"/>
    </xf>
    <xf numFmtId="0" fontId="0" fillId="4" borderId="57" xfId="0" applyFill="1" applyBorder="1" applyAlignment="1">
      <alignment horizontal="center" vertical="center" shrinkToFit="1"/>
    </xf>
    <xf numFmtId="0" fontId="30" fillId="8" borderId="169" xfId="0" applyFont="1" applyFill="1" applyBorder="1" applyAlignment="1" applyProtection="1">
      <alignment horizontal="left" vertical="center" shrinkToFit="1"/>
      <protection locked="0"/>
    </xf>
    <xf numFmtId="0" fontId="30" fillId="8" borderId="20" xfId="0" applyFont="1" applyFill="1" applyBorder="1" applyAlignment="1" applyProtection="1">
      <alignment horizontal="left" vertical="center" shrinkToFit="1"/>
      <protection locked="0"/>
    </xf>
    <xf numFmtId="0" fontId="30" fillId="8" borderId="170" xfId="0" applyFont="1" applyFill="1" applyBorder="1" applyAlignment="1" applyProtection="1">
      <alignment horizontal="left" vertical="center" shrinkToFit="1"/>
      <protection locked="0"/>
    </xf>
    <xf numFmtId="0" fontId="30" fillId="8" borderId="69" xfId="0" applyFont="1" applyFill="1" applyBorder="1" applyAlignment="1" applyProtection="1">
      <alignment horizontal="left" vertical="center" shrinkToFit="1"/>
      <protection locked="0"/>
    </xf>
    <xf numFmtId="0" fontId="30" fillId="8" borderId="72" xfId="0" applyFont="1" applyFill="1" applyBorder="1" applyAlignment="1" applyProtection="1">
      <alignment horizontal="left" vertical="center" shrinkToFit="1"/>
      <protection locked="0"/>
    </xf>
    <xf numFmtId="0" fontId="27" fillId="6" borderId="29" xfId="0" applyFont="1" applyFill="1" applyBorder="1" applyAlignment="1">
      <alignment horizontal="center" vertical="center"/>
    </xf>
    <xf numFmtId="0" fontId="27" fillId="6" borderId="32" xfId="0" applyFont="1" applyFill="1" applyBorder="1" applyAlignment="1">
      <alignment horizontal="center" vertical="center"/>
    </xf>
    <xf numFmtId="0" fontId="27" fillId="6" borderId="33" xfId="0" applyFont="1" applyFill="1" applyBorder="1" applyAlignment="1">
      <alignment horizontal="center" vertical="center"/>
    </xf>
    <xf numFmtId="0" fontId="27" fillId="6" borderId="34" xfId="0" applyFont="1" applyFill="1" applyBorder="1" applyAlignment="1">
      <alignment horizontal="left" vertical="center"/>
    </xf>
    <xf numFmtId="0" fontId="27" fillId="6" borderId="35" xfId="0" applyFont="1" applyFill="1" applyBorder="1" applyAlignment="1">
      <alignment horizontal="left" vertical="center"/>
    </xf>
    <xf numFmtId="0" fontId="27" fillId="6" borderId="18" xfId="0" applyFont="1" applyFill="1" applyBorder="1" applyAlignment="1">
      <alignment horizontal="left" vertical="center"/>
    </xf>
    <xf numFmtId="0" fontId="27" fillId="6" borderId="17" xfId="0" applyFont="1" applyFill="1" applyBorder="1" applyAlignment="1">
      <alignment horizontal="left" vertical="center"/>
    </xf>
    <xf numFmtId="0" fontId="27" fillId="6" borderId="31" xfId="0" applyFont="1" applyFill="1" applyBorder="1" applyAlignment="1">
      <alignment horizontal="left" vertical="center"/>
    </xf>
    <xf numFmtId="0" fontId="27" fillId="6" borderId="40" xfId="0" applyFont="1" applyFill="1" applyBorder="1" applyAlignment="1">
      <alignment horizontal="left" vertical="center"/>
    </xf>
    <xf numFmtId="0" fontId="27" fillId="6" borderId="0" xfId="0" applyFont="1" applyFill="1" applyAlignment="1">
      <alignment horizontal="left" vertical="top" wrapText="1"/>
    </xf>
    <xf numFmtId="38" fontId="23" fillId="2" borderId="64" xfId="1" applyFont="1" applyFill="1" applyBorder="1" applyAlignment="1" applyProtection="1">
      <alignment horizontal="right" vertical="center"/>
      <protection hidden="1"/>
    </xf>
    <xf numFmtId="38" fontId="23" fillId="2" borderId="171" xfId="1" applyFont="1" applyFill="1" applyBorder="1" applyAlignment="1" applyProtection="1">
      <alignment horizontal="right" vertical="center"/>
      <protection hidden="1"/>
    </xf>
    <xf numFmtId="38" fontId="23" fillId="2" borderId="34" xfId="1" applyFont="1" applyFill="1" applyBorder="1" applyAlignment="1" applyProtection="1">
      <alignment horizontal="right" vertical="center"/>
      <protection hidden="1"/>
    </xf>
    <xf numFmtId="38" fontId="23" fillId="2" borderId="35" xfId="1" applyFont="1" applyFill="1" applyBorder="1" applyAlignment="1" applyProtection="1">
      <alignment horizontal="right" vertical="center"/>
      <protection hidden="1"/>
    </xf>
    <xf numFmtId="49" fontId="30" fillId="8" borderId="64" xfId="0" applyNumberFormat="1" applyFont="1" applyFill="1" applyBorder="1" applyAlignment="1" applyProtection="1">
      <alignment horizontal="center" vertical="center" shrinkToFit="1"/>
      <protection locked="0"/>
    </xf>
    <xf numFmtId="49" fontId="30" fillId="8" borderId="70" xfId="0" applyNumberFormat="1" applyFont="1" applyFill="1" applyBorder="1" applyAlignment="1" applyProtection="1">
      <alignment horizontal="center" vertical="center" shrinkToFit="1"/>
      <protection locked="0"/>
    </xf>
    <xf numFmtId="180" fontId="30" fillId="8" borderId="64" xfId="0" applyNumberFormat="1" applyFont="1" applyFill="1" applyBorder="1" applyAlignment="1" applyProtection="1">
      <alignment horizontal="center" vertical="center" shrinkToFit="1"/>
      <protection locked="0"/>
    </xf>
    <xf numFmtId="180" fontId="30" fillId="8" borderId="66" xfId="0" applyNumberFormat="1" applyFont="1" applyFill="1" applyBorder="1" applyAlignment="1" applyProtection="1">
      <alignment horizontal="center" vertical="center" shrinkToFit="1"/>
      <protection locked="0"/>
    </xf>
    <xf numFmtId="180" fontId="30" fillId="8" borderId="70" xfId="0" applyNumberFormat="1" applyFont="1" applyFill="1" applyBorder="1" applyAlignment="1" applyProtection="1">
      <alignment horizontal="center" vertical="center" shrinkToFit="1"/>
      <protection locked="0"/>
    </xf>
    <xf numFmtId="180" fontId="30" fillId="8" borderId="72" xfId="0" applyNumberFormat="1" applyFont="1" applyFill="1" applyBorder="1" applyAlignment="1" applyProtection="1">
      <alignment horizontal="center" vertical="center" shrinkToFit="1"/>
      <protection locked="0"/>
    </xf>
    <xf numFmtId="0" fontId="29" fillId="4" borderId="53" xfId="0" applyFont="1" applyFill="1" applyBorder="1" applyAlignment="1">
      <alignment horizontal="center" vertical="center"/>
    </xf>
    <xf numFmtId="38" fontId="30" fillId="8" borderId="64" xfId="1" applyFont="1" applyFill="1" applyBorder="1" applyAlignment="1" applyProtection="1">
      <alignment horizontal="right" vertical="center" shrinkToFit="1"/>
      <protection locked="0"/>
    </xf>
    <xf numFmtId="181" fontId="30" fillId="8" borderId="64" xfId="0" applyNumberFormat="1" applyFont="1" applyFill="1" applyBorder="1" applyAlignment="1" applyProtection="1">
      <alignment horizontal="center" vertical="center" shrinkToFit="1"/>
      <protection locked="0"/>
    </xf>
    <xf numFmtId="0" fontId="29" fillId="4" borderId="50" xfId="0" applyFont="1" applyFill="1" applyBorder="1" applyAlignment="1" applyProtection="1">
      <alignment horizontal="center" vertical="center" shrinkToFit="1"/>
      <protection locked="0"/>
    </xf>
    <xf numFmtId="38" fontId="30" fillId="8" borderId="70" xfId="1" applyFont="1" applyFill="1" applyBorder="1" applyAlignment="1" applyProtection="1">
      <alignment horizontal="right" vertical="center" shrinkToFit="1"/>
      <protection locked="0"/>
    </xf>
    <xf numFmtId="181" fontId="30" fillId="8" borderId="70" xfId="0" applyNumberFormat="1" applyFont="1" applyFill="1" applyBorder="1" applyAlignment="1" applyProtection="1">
      <alignment horizontal="center" vertical="center" shrinkToFit="1"/>
      <protection locked="0"/>
    </xf>
    <xf numFmtId="180" fontId="30" fillId="8" borderId="47" xfId="0" applyNumberFormat="1" applyFont="1" applyFill="1" applyBorder="1" applyAlignment="1" applyProtection="1">
      <alignment horizontal="center" vertical="center" shrinkToFit="1"/>
      <protection locked="0"/>
    </xf>
    <xf numFmtId="180" fontId="30" fillId="8" borderId="71" xfId="0" applyNumberFormat="1" applyFont="1" applyFill="1" applyBorder="1" applyAlignment="1" applyProtection="1">
      <alignment horizontal="center" vertical="center" shrinkToFit="1"/>
      <protection locked="0"/>
    </xf>
    <xf numFmtId="0" fontId="30" fillId="8" borderId="36" xfId="0" applyFont="1" applyFill="1" applyBorder="1" applyAlignment="1" applyProtection="1">
      <alignment horizontal="left" vertical="center" shrinkToFit="1"/>
      <protection locked="0"/>
    </xf>
    <xf numFmtId="0" fontId="30" fillId="8" borderId="25" xfId="0" applyFont="1" applyFill="1" applyBorder="1" applyAlignment="1" applyProtection="1">
      <alignment horizontal="left" vertical="center" shrinkToFit="1"/>
      <protection locked="0"/>
    </xf>
    <xf numFmtId="0" fontId="30" fillId="8" borderId="152" xfId="0" applyFont="1" applyFill="1" applyBorder="1" applyAlignment="1" applyProtection="1">
      <alignment horizontal="left" vertical="center" shrinkToFit="1"/>
      <protection locked="0"/>
    </xf>
    <xf numFmtId="0" fontId="30" fillId="8" borderId="151" xfId="0" applyFont="1" applyFill="1" applyBorder="1" applyAlignment="1" applyProtection="1">
      <alignment horizontal="left" vertical="center" shrinkToFit="1"/>
      <protection locked="0"/>
    </xf>
    <xf numFmtId="0" fontId="0" fillId="4" borderId="114" xfId="0" applyFill="1" applyBorder="1" applyAlignment="1">
      <alignment horizontal="center" vertical="center"/>
    </xf>
    <xf numFmtId="180" fontId="30" fillId="8" borderId="65" xfId="0" applyNumberFormat="1" applyFont="1" applyFill="1" applyBorder="1" applyAlignment="1" applyProtection="1">
      <alignment horizontal="center" vertical="center" shrinkToFit="1"/>
      <protection locked="0"/>
    </xf>
    <xf numFmtId="0" fontId="0" fillId="4" borderId="151" xfId="0" applyFill="1" applyBorder="1" applyAlignment="1">
      <alignment horizontal="center" vertical="center"/>
    </xf>
    <xf numFmtId="0" fontId="0" fillId="4" borderId="93" xfId="0" applyFill="1" applyBorder="1" applyAlignment="1">
      <alignment horizontal="center" vertical="center"/>
    </xf>
    <xf numFmtId="0" fontId="0" fillId="4" borderId="173" xfId="0" applyFill="1" applyBorder="1" applyAlignment="1">
      <alignment horizontal="center" vertical="center"/>
    </xf>
    <xf numFmtId="0" fontId="66" fillId="8" borderId="101" xfId="2" applyFont="1" applyFill="1" applyBorder="1" applyAlignment="1" applyProtection="1">
      <alignment horizontal="center" vertical="center"/>
    </xf>
    <xf numFmtId="0" fontId="66" fillId="8" borderId="102" xfId="2" applyFont="1" applyFill="1" applyBorder="1" applyAlignment="1" applyProtection="1">
      <alignment horizontal="center" vertical="center"/>
    </xf>
    <xf numFmtId="0" fontId="66" fillId="8" borderId="103" xfId="2" applyFont="1" applyFill="1" applyBorder="1" applyAlignment="1" applyProtection="1">
      <alignment horizontal="center" vertical="center"/>
    </xf>
    <xf numFmtId="0" fontId="0" fillId="6" borderId="165" xfId="0" applyFill="1" applyBorder="1" applyAlignment="1">
      <alignment horizontal="left" vertical="center"/>
    </xf>
    <xf numFmtId="0" fontId="23" fillId="9" borderId="0" xfId="0" applyFont="1" applyFill="1" applyAlignment="1">
      <alignment horizontal="left" vertical="center"/>
    </xf>
    <xf numFmtId="38" fontId="0" fillId="2" borderId="54" xfId="1" applyFont="1" applyFill="1" applyBorder="1" applyAlignment="1" applyProtection="1">
      <alignment horizontal="center" vertical="center"/>
      <protection hidden="1"/>
    </xf>
    <xf numFmtId="38" fontId="0" fillId="2" borderId="44" xfId="1" applyFont="1" applyFill="1" applyBorder="1" applyAlignment="1" applyProtection="1">
      <alignment horizontal="center" vertical="center"/>
      <protection hidden="1"/>
    </xf>
    <xf numFmtId="38" fontId="0" fillId="2" borderId="49" xfId="1" applyFont="1" applyFill="1" applyBorder="1" applyAlignment="1" applyProtection="1">
      <alignment horizontal="center" vertical="center"/>
      <protection hidden="1"/>
    </xf>
    <xf numFmtId="0" fontId="55" fillId="6" borderId="2" xfId="0" applyFont="1" applyFill="1" applyBorder="1" applyAlignment="1">
      <alignment horizontal="left" vertical="center"/>
    </xf>
    <xf numFmtId="0" fontId="30" fillId="8" borderId="138" xfId="0" applyFont="1" applyFill="1" applyBorder="1" applyAlignment="1" applyProtection="1">
      <alignment horizontal="center" vertical="center" shrinkToFit="1"/>
      <protection locked="0"/>
    </xf>
    <xf numFmtId="0" fontId="0" fillId="4" borderId="175" xfId="0" applyFill="1" applyBorder="1" applyAlignment="1">
      <alignment horizontal="center" vertical="center"/>
    </xf>
    <xf numFmtId="38" fontId="30" fillId="8" borderId="137" xfId="1" applyFont="1" applyFill="1" applyBorder="1" applyAlignment="1" applyProtection="1">
      <alignment horizontal="center" vertical="center" shrinkToFit="1"/>
      <protection locked="0"/>
    </xf>
    <xf numFmtId="38" fontId="30" fillId="8" borderId="138" xfId="1" applyFont="1" applyFill="1" applyBorder="1" applyAlignment="1" applyProtection="1">
      <alignment horizontal="center" vertical="center" shrinkToFit="1"/>
      <protection locked="0"/>
    </xf>
    <xf numFmtId="38" fontId="30" fillId="8" borderId="142" xfId="1" applyFont="1" applyFill="1" applyBorder="1" applyAlignment="1" applyProtection="1">
      <alignment horizontal="center" vertical="center" shrinkToFit="1"/>
      <protection locked="0"/>
    </xf>
    <xf numFmtId="38" fontId="30" fillId="8" borderId="102" xfId="1" applyFont="1" applyFill="1" applyBorder="1" applyAlignment="1" applyProtection="1">
      <alignment horizontal="center" vertical="center" shrinkToFit="1"/>
      <protection locked="0"/>
    </xf>
    <xf numFmtId="38" fontId="30" fillId="8" borderId="174" xfId="1" applyFont="1" applyFill="1" applyBorder="1" applyAlignment="1" applyProtection="1">
      <alignment horizontal="center" vertical="center" shrinkToFit="1"/>
      <protection locked="0"/>
    </xf>
    <xf numFmtId="38" fontId="30" fillId="8" borderId="136" xfId="1" applyFont="1" applyFill="1" applyBorder="1" applyAlignment="1" applyProtection="1">
      <alignment horizontal="center" vertical="center" shrinkToFit="1"/>
      <protection locked="0"/>
    </xf>
    <xf numFmtId="38" fontId="0" fillId="2" borderId="35" xfId="1" applyFont="1" applyFill="1" applyBorder="1" applyAlignment="1" applyProtection="1">
      <alignment horizontal="right" vertical="center"/>
      <protection hidden="1"/>
    </xf>
    <xf numFmtId="38" fontId="29" fillId="4" borderId="36" xfId="1" applyFont="1" applyFill="1" applyBorder="1" applyAlignment="1" applyProtection="1">
      <alignment horizontal="center" vertical="center"/>
    </xf>
    <xf numFmtId="38" fontId="29" fillId="4" borderId="25" xfId="1" applyFont="1" applyFill="1" applyBorder="1" applyAlignment="1" applyProtection="1">
      <alignment horizontal="center" vertical="center"/>
    </xf>
    <xf numFmtId="38" fontId="29" fillId="4" borderId="13" xfId="1" applyFont="1" applyFill="1" applyBorder="1" applyAlignment="1" applyProtection="1">
      <alignment horizontal="center" vertical="center"/>
    </xf>
    <xf numFmtId="0" fontId="30" fillId="8" borderId="102" xfId="0" applyFont="1" applyFill="1" applyBorder="1" applyAlignment="1" applyProtection="1">
      <alignment horizontal="center" vertical="center" shrinkToFit="1"/>
      <protection locked="0"/>
    </xf>
    <xf numFmtId="0" fontId="30" fillId="8" borderId="174" xfId="0" applyFont="1" applyFill="1" applyBorder="1" applyAlignment="1" applyProtection="1">
      <alignment horizontal="center" vertical="center" shrinkToFit="1"/>
      <protection locked="0"/>
    </xf>
    <xf numFmtId="0" fontId="29" fillId="2" borderId="176" xfId="0" applyFont="1" applyFill="1" applyBorder="1" applyAlignment="1" applyProtection="1">
      <alignment horizontal="center" vertical="center"/>
      <protection hidden="1"/>
    </xf>
    <xf numFmtId="0" fontId="29" fillId="2" borderId="1" xfId="0" applyFont="1" applyFill="1" applyBorder="1" applyAlignment="1" applyProtection="1">
      <alignment horizontal="center" vertical="center"/>
      <protection hidden="1"/>
    </xf>
    <xf numFmtId="38" fontId="29" fillId="2" borderId="1" xfId="1" applyFont="1" applyFill="1" applyBorder="1" applyAlignment="1" applyProtection="1">
      <alignment horizontal="center" vertical="center" shrinkToFit="1"/>
      <protection hidden="1"/>
    </xf>
    <xf numFmtId="0" fontId="30" fillId="8" borderId="134" xfId="0" applyFont="1" applyFill="1" applyBorder="1" applyAlignment="1" applyProtection="1">
      <alignment horizontal="center" vertical="center" shrinkToFit="1"/>
      <protection locked="0"/>
    </xf>
    <xf numFmtId="0" fontId="30" fillId="8" borderId="133" xfId="0" applyFont="1" applyFill="1" applyBorder="1" applyAlignment="1" applyProtection="1">
      <alignment horizontal="center" vertical="center" shrinkToFit="1"/>
      <protection locked="0"/>
    </xf>
    <xf numFmtId="0" fontId="0" fillId="2" borderId="114" xfId="0" applyFill="1" applyBorder="1" applyAlignment="1" applyProtection="1">
      <alignment horizontal="center" vertical="center"/>
      <protection hidden="1"/>
    </xf>
    <xf numFmtId="0" fontId="0" fillId="2" borderId="111" xfId="0" applyFill="1" applyBorder="1" applyAlignment="1" applyProtection="1">
      <alignment horizontal="center" vertical="center"/>
      <protection hidden="1"/>
    </xf>
    <xf numFmtId="38" fontId="25" fillId="2" borderId="78" xfId="1" applyFont="1" applyFill="1" applyBorder="1" applyAlignment="1" applyProtection="1">
      <alignment horizontal="center" vertical="center" shrinkToFit="1"/>
      <protection hidden="1"/>
    </xf>
    <xf numFmtId="38" fontId="25" fillId="2" borderId="115" xfId="1" applyFont="1" applyFill="1" applyBorder="1" applyAlignment="1" applyProtection="1">
      <alignment horizontal="center" vertical="center" shrinkToFit="1"/>
      <protection hidden="1"/>
    </xf>
    <xf numFmtId="0" fontId="28" fillId="6" borderId="0" xfId="0" applyFont="1" applyFill="1" applyAlignment="1">
      <alignment horizontal="left" vertical="center"/>
    </xf>
    <xf numFmtId="0" fontId="42" fillId="8" borderId="1" xfId="0" applyFont="1" applyFill="1" applyBorder="1" applyAlignment="1" applyProtection="1">
      <alignment horizontal="center" vertical="center" shrinkToFit="1"/>
      <protection locked="0"/>
    </xf>
    <xf numFmtId="38" fontId="32" fillId="8" borderId="1" xfId="1" applyFont="1" applyFill="1" applyBorder="1" applyAlignment="1" applyProtection="1">
      <alignment horizontal="right" vertical="center" shrinkToFit="1"/>
      <protection locked="0"/>
    </xf>
    <xf numFmtId="38" fontId="42" fillId="6" borderId="0" xfId="1" applyFont="1" applyFill="1" applyBorder="1" applyAlignment="1" applyProtection="1">
      <alignment horizontal="right" vertical="center"/>
    </xf>
    <xf numFmtId="0" fontId="48" fillId="0" borderId="2" xfId="0" applyFont="1" applyBorder="1" applyAlignment="1">
      <alignment horizontal="left" vertical="center"/>
    </xf>
    <xf numFmtId="0" fontId="48" fillId="0" borderId="8" xfId="0" applyFont="1" applyBorder="1" applyAlignment="1">
      <alignment horizontal="left" vertical="center"/>
    </xf>
    <xf numFmtId="38" fontId="32" fillId="8" borderId="9" xfId="1" applyFont="1" applyFill="1" applyBorder="1" applyAlignment="1" applyProtection="1">
      <alignment horizontal="right" vertical="center" shrinkToFit="1"/>
      <protection locked="0"/>
    </xf>
    <xf numFmtId="38" fontId="32" fillId="8" borderId="2" xfId="1" applyFont="1" applyFill="1" applyBorder="1" applyAlignment="1" applyProtection="1">
      <alignment horizontal="right" vertical="center" shrinkToFit="1"/>
      <protection locked="0"/>
    </xf>
    <xf numFmtId="38" fontId="32" fillId="8" borderId="8" xfId="1" applyFont="1" applyFill="1" applyBorder="1" applyAlignment="1" applyProtection="1">
      <alignment horizontal="right" vertical="center" shrinkToFit="1"/>
      <protection locked="0"/>
    </xf>
    <xf numFmtId="38" fontId="32" fillId="8" borderId="5" xfId="1" applyFont="1" applyFill="1" applyBorder="1" applyAlignment="1" applyProtection="1">
      <alignment horizontal="right" vertical="center" shrinkToFit="1"/>
      <protection locked="0"/>
    </xf>
    <xf numFmtId="38" fontId="32" fillId="8" borderId="4" xfId="1" applyFont="1" applyFill="1" applyBorder="1" applyAlignment="1" applyProtection="1">
      <alignment horizontal="right" vertical="center" shrinkToFit="1"/>
      <protection locked="0"/>
    </xf>
    <xf numFmtId="38" fontId="32" fillId="8" borderId="3" xfId="1" applyFont="1" applyFill="1" applyBorder="1" applyAlignment="1" applyProtection="1">
      <alignment horizontal="right" vertical="center" shrinkToFit="1"/>
      <protection locked="0"/>
    </xf>
    <xf numFmtId="0" fontId="48" fillId="0" borderId="4" xfId="0" applyFont="1" applyBorder="1" applyAlignment="1">
      <alignment horizontal="left" vertical="center"/>
    </xf>
    <xf numFmtId="0" fontId="48" fillId="0" borderId="3" xfId="0" applyFont="1" applyBorder="1" applyAlignment="1">
      <alignment horizontal="left" vertical="center"/>
    </xf>
    <xf numFmtId="0" fontId="44" fillId="6" borderId="0" xfId="0" applyFont="1" applyFill="1" applyAlignment="1">
      <alignment horizontal="left" vertical="center"/>
    </xf>
    <xf numFmtId="0" fontId="48" fillId="6" borderId="1" xfId="0" applyFont="1" applyFill="1" applyBorder="1" applyAlignment="1">
      <alignment horizontal="center" vertical="center" wrapText="1"/>
    </xf>
    <xf numFmtId="0" fontId="48" fillId="6" borderId="1" xfId="0" applyFont="1" applyFill="1" applyBorder="1" applyAlignment="1">
      <alignment horizontal="left" vertical="center" wrapText="1"/>
    </xf>
    <xf numFmtId="0" fontId="48" fillId="6" borderId="1" xfId="0" applyFont="1" applyFill="1" applyBorder="1" applyAlignment="1">
      <alignment horizontal="center" vertical="center"/>
    </xf>
    <xf numFmtId="0" fontId="48" fillId="6" borderId="45" xfId="0" applyFont="1" applyFill="1" applyBorder="1" applyAlignment="1">
      <alignment horizontal="center" vertical="center" wrapText="1"/>
    </xf>
    <xf numFmtId="0" fontId="48" fillId="6" borderId="10" xfId="0" applyFont="1" applyFill="1" applyBorder="1" applyAlignment="1">
      <alignment horizontal="center" vertical="center" wrapText="1"/>
    </xf>
    <xf numFmtId="0" fontId="48" fillId="6" borderId="61" xfId="0" applyFont="1" applyFill="1" applyBorder="1" applyAlignment="1">
      <alignment horizontal="center" vertical="center" wrapText="1"/>
    </xf>
    <xf numFmtId="38" fontId="32" fillId="8" borderId="45" xfId="1" applyFont="1" applyFill="1" applyBorder="1" applyAlignment="1" applyProtection="1">
      <alignment horizontal="center" vertical="center" shrinkToFit="1"/>
      <protection locked="0"/>
    </xf>
    <xf numFmtId="38" fontId="32" fillId="8" borderId="10" xfId="1" applyFont="1" applyFill="1" applyBorder="1" applyAlignment="1" applyProtection="1">
      <alignment horizontal="center" vertical="center" shrinkToFit="1"/>
      <protection locked="0"/>
    </xf>
    <xf numFmtId="38" fontId="32" fillId="8" borderId="61" xfId="1" applyFont="1" applyFill="1" applyBorder="1" applyAlignment="1" applyProtection="1">
      <alignment horizontal="center" vertical="center" shrinkToFit="1"/>
      <protection locked="0"/>
    </xf>
    <xf numFmtId="0" fontId="48" fillId="6" borderId="9" xfId="0" applyFont="1" applyFill="1" applyBorder="1" applyAlignment="1">
      <alignment horizontal="left" vertical="center" wrapText="1"/>
    </xf>
    <xf numFmtId="0" fontId="48" fillId="6" borderId="2" xfId="0" applyFont="1" applyFill="1" applyBorder="1" applyAlignment="1">
      <alignment horizontal="left" vertical="center" wrapText="1"/>
    </xf>
    <xf numFmtId="0" fontId="48" fillId="6" borderId="8" xfId="0" applyFont="1" applyFill="1" applyBorder="1" applyAlignment="1">
      <alignment horizontal="left" vertical="center" wrapText="1"/>
    </xf>
    <xf numFmtId="0" fontId="48" fillId="6" borderId="7" xfId="0" applyFont="1" applyFill="1" applyBorder="1" applyAlignment="1">
      <alignment horizontal="left" vertical="center" wrapText="1"/>
    </xf>
    <xf numFmtId="0" fontId="48" fillId="6" borderId="0" xfId="0" applyFont="1" applyFill="1" applyAlignment="1">
      <alignment horizontal="left" vertical="center" wrapText="1"/>
    </xf>
    <xf numFmtId="0" fontId="48" fillId="6" borderId="6" xfId="0" applyFont="1" applyFill="1" applyBorder="1" applyAlignment="1">
      <alignment horizontal="left" vertical="center" wrapText="1"/>
    </xf>
    <xf numFmtId="0" fontId="48" fillId="6" borderId="5" xfId="0" applyFont="1" applyFill="1" applyBorder="1" applyAlignment="1">
      <alignment horizontal="left" vertical="center" wrapText="1"/>
    </xf>
    <xf numFmtId="0" fontId="48" fillId="6" borderId="4" xfId="0" applyFont="1" applyFill="1" applyBorder="1" applyAlignment="1">
      <alignment horizontal="left" vertical="center" wrapText="1"/>
    </xf>
    <xf numFmtId="0" fontId="48" fillId="6" borderId="3" xfId="0" applyFont="1" applyFill="1" applyBorder="1" applyAlignment="1">
      <alignment horizontal="left" vertical="center" wrapText="1"/>
    </xf>
    <xf numFmtId="0" fontId="52" fillId="6" borderId="0" xfId="0" applyFont="1" applyFill="1" applyAlignment="1">
      <alignment horizontal="center" vertical="center"/>
    </xf>
    <xf numFmtId="0" fontId="42" fillId="6" borderId="4" xfId="0" applyFont="1" applyFill="1" applyBorder="1" applyAlignment="1">
      <alignment horizontal="left" wrapText="1" shrinkToFit="1"/>
    </xf>
    <xf numFmtId="0" fontId="42" fillId="6" borderId="1" xfId="0" applyFont="1" applyFill="1" applyBorder="1" applyAlignment="1">
      <alignment horizontal="center" vertical="center"/>
    </xf>
    <xf numFmtId="38" fontId="32" fillId="6" borderId="1" xfId="1" applyFont="1" applyFill="1" applyBorder="1" applyAlignment="1" applyProtection="1">
      <alignment horizontal="right"/>
    </xf>
    <xf numFmtId="0" fontId="42" fillId="6" borderId="0" xfId="0" applyFont="1" applyFill="1" applyAlignment="1">
      <alignment horizontal="center" vertical="center"/>
    </xf>
    <xf numFmtId="0" fontId="44" fillId="6" borderId="1" xfId="0" applyFont="1" applyFill="1" applyBorder="1" applyAlignment="1">
      <alignment horizontal="center" vertical="center"/>
    </xf>
    <xf numFmtId="0" fontId="48" fillId="0" borderId="99" xfId="0" applyFont="1" applyBorder="1" applyAlignment="1">
      <alignment horizontal="left" vertical="center"/>
    </xf>
    <xf numFmtId="0" fontId="48" fillId="0" borderId="158" xfId="0" applyFont="1" applyBorder="1" applyAlignment="1">
      <alignment horizontal="left" vertical="center"/>
    </xf>
    <xf numFmtId="38" fontId="32" fillId="6" borderId="160" xfId="1" applyFont="1" applyFill="1" applyBorder="1" applyAlignment="1" applyProtection="1">
      <alignment horizontal="right" vertical="center" shrinkToFit="1"/>
    </xf>
    <xf numFmtId="38" fontId="32" fillId="8" borderId="159" xfId="1" applyFont="1" applyFill="1" applyBorder="1" applyAlignment="1" applyProtection="1">
      <alignment horizontal="right" vertical="center" shrinkToFit="1"/>
      <protection locked="0"/>
    </xf>
    <xf numFmtId="38" fontId="32" fillId="8" borderId="99" xfId="1" applyFont="1" applyFill="1" applyBorder="1" applyAlignment="1" applyProtection="1">
      <alignment horizontal="right" vertical="center" shrinkToFit="1"/>
      <protection locked="0"/>
    </xf>
    <xf numFmtId="38" fontId="32" fillId="8" borderId="158" xfId="1" applyFont="1" applyFill="1" applyBorder="1" applyAlignment="1" applyProtection="1">
      <alignment horizontal="right" vertical="center" shrinkToFit="1"/>
      <protection locked="0"/>
    </xf>
    <xf numFmtId="38" fontId="42" fillId="3" borderId="181" xfId="1" applyFont="1" applyFill="1" applyBorder="1" applyAlignment="1" applyProtection="1">
      <alignment horizontal="right" vertical="center"/>
    </xf>
    <xf numFmtId="0" fontId="48" fillId="0" borderId="1" xfId="0" applyFont="1" applyBorder="1" applyAlignment="1">
      <alignment horizontal="left" vertical="center" wrapText="1"/>
    </xf>
    <xf numFmtId="0" fontId="48" fillId="0" borderId="1" xfId="0" applyFont="1" applyBorder="1" applyAlignment="1">
      <alignment horizontal="center" vertical="center"/>
    </xf>
    <xf numFmtId="0" fontId="48" fillId="0" borderId="9" xfId="0" applyFont="1" applyBorder="1" applyAlignment="1">
      <alignment horizontal="left" vertical="center" wrapText="1"/>
    </xf>
    <xf numFmtId="0" fontId="48" fillId="0" borderId="2" xfId="0" applyFont="1" applyBorder="1" applyAlignment="1">
      <alignment horizontal="left" vertical="center" wrapText="1"/>
    </xf>
    <xf numFmtId="0" fontId="48" fillId="0" borderId="8" xfId="0" applyFont="1" applyBorder="1" applyAlignment="1">
      <alignment horizontal="left" vertical="center" wrapText="1"/>
    </xf>
    <xf numFmtId="0" fontId="48" fillId="0" borderId="7" xfId="0" applyFont="1" applyBorder="1" applyAlignment="1">
      <alignment horizontal="left" vertical="center" wrapText="1"/>
    </xf>
    <xf numFmtId="0" fontId="48" fillId="0" borderId="0" xfId="0" applyFont="1" applyAlignment="1">
      <alignment horizontal="left" vertical="center" wrapText="1"/>
    </xf>
    <xf numFmtId="0" fontId="48" fillId="0" borderId="6" xfId="0" applyFont="1" applyBorder="1" applyAlignment="1">
      <alignment horizontal="left" vertical="center" wrapText="1"/>
    </xf>
    <xf numFmtId="0" fontId="48" fillId="0" borderId="5" xfId="0" applyFont="1" applyBorder="1" applyAlignment="1">
      <alignment horizontal="left" vertical="center" wrapText="1"/>
    </xf>
    <xf numFmtId="0" fontId="48" fillId="0" borderId="4" xfId="0" applyFont="1" applyBorder="1" applyAlignment="1">
      <alignment horizontal="left" vertical="center" wrapText="1"/>
    </xf>
    <xf numFmtId="0" fontId="48" fillId="0" borderId="3" xfId="0" applyFont="1" applyBorder="1" applyAlignment="1">
      <alignment horizontal="left" vertical="center" wrapText="1"/>
    </xf>
    <xf numFmtId="0" fontId="53" fillId="0" borderId="0" xfId="0" applyFont="1" applyAlignment="1">
      <alignment horizontal="left" vertical="center"/>
    </xf>
    <xf numFmtId="0" fontId="53" fillId="0" borderId="4" xfId="0" applyFont="1" applyBorder="1" applyAlignment="1">
      <alignment horizontal="left" vertical="center"/>
    </xf>
    <xf numFmtId="0" fontId="44" fillId="6" borderId="160" xfId="0" applyFont="1" applyFill="1" applyBorder="1" applyAlignment="1">
      <alignment horizontal="center" vertical="center"/>
    </xf>
    <xf numFmtId="0" fontId="42" fillId="0" borderId="2" xfId="0" applyFont="1" applyBorder="1" applyAlignment="1" applyProtection="1">
      <alignment horizontal="center" vertical="center" shrinkToFit="1"/>
      <protection locked="0"/>
    </xf>
    <xf numFmtId="0" fontId="42" fillId="0" borderId="1" xfId="0" applyFont="1" applyBorder="1" applyAlignment="1" applyProtection="1">
      <alignment horizontal="center" vertical="center" shrinkToFit="1"/>
      <protection locked="0"/>
    </xf>
    <xf numFmtId="38" fontId="32" fillId="0" borderId="9" xfId="1" applyFont="1" applyFill="1" applyBorder="1" applyAlignment="1" applyProtection="1">
      <alignment horizontal="right" vertical="center" shrinkToFit="1"/>
      <protection locked="0"/>
    </xf>
    <xf numFmtId="38" fontId="32" fillId="0" borderId="2" xfId="1" applyFont="1" applyFill="1" applyBorder="1" applyAlignment="1" applyProtection="1">
      <alignment horizontal="right" vertical="center" shrinkToFit="1"/>
      <protection locked="0"/>
    </xf>
    <xf numFmtId="38" fontId="32" fillId="0" borderId="8" xfId="1" applyFont="1" applyFill="1" applyBorder="1" applyAlignment="1" applyProtection="1">
      <alignment horizontal="right" vertical="center" shrinkToFit="1"/>
      <protection locked="0"/>
    </xf>
    <xf numFmtId="38" fontId="32" fillId="0" borderId="5" xfId="1" applyFont="1" applyFill="1" applyBorder="1" applyAlignment="1" applyProtection="1">
      <alignment horizontal="right" vertical="center" shrinkToFit="1"/>
      <protection locked="0"/>
    </xf>
    <xf numFmtId="38" fontId="32" fillId="0" borderId="4" xfId="1" applyFont="1" applyFill="1" applyBorder="1" applyAlignment="1" applyProtection="1">
      <alignment horizontal="right" vertical="center" shrinkToFit="1"/>
      <protection locked="0"/>
    </xf>
    <xf numFmtId="38" fontId="32" fillId="0" borderId="3" xfId="1" applyFont="1" applyFill="1" applyBorder="1" applyAlignment="1" applyProtection="1">
      <alignment horizontal="right" vertical="center" shrinkToFit="1"/>
      <protection locked="0"/>
    </xf>
    <xf numFmtId="38" fontId="32" fillId="0" borderId="1" xfId="1" applyFont="1" applyFill="1" applyBorder="1" applyAlignment="1" applyProtection="1">
      <alignment horizontal="right" vertical="center" shrinkToFit="1"/>
      <protection locked="0"/>
    </xf>
    <xf numFmtId="0" fontId="54" fillId="0" borderId="0" xfId="0" applyFont="1" applyAlignment="1">
      <alignment horizontal="left" vertical="center"/>
    </xf>
    <xf numFmtId="0" fontId="54" fillId="0" borderId="0" xfId="0" applyFont="1" applyAlignment="1">
      <alignment horizontal="left" vertical="center" wrapText="1"/>
    </xf>
    <xf numFmtId="0" fontId="47" fillId="6" borderId="0" xfId="0" applyFont="1" applyFill="1" applyAlignment="1">
      <alignment horizontal="right" vertical="center"/>
    </xf>
    <xf numFmtId="0" fontId="33" fillId="6" borderId="0" xfId="2" applyFill="1" applyAlignment="1" applyProtection="1">
      <alignment horizontal="center" vertical="center"/>
    </xf>
    <xf numFmtId="0" fontId="25" fillId="8" borderId="1" xfId="0" applyFont="1" applyFill="1" applyBorder="1" applyAlignment="1" applyProtection="1">
      <alignment horizontal="left" vertical="center" shrinkToFit="1"/>
      <protection locked="0"/>
    </xf>
    <xf numFmtId="38" fontId="32" fillId="6" borderId="45" xfId="1" applyFont="1" applyFill="1" applyBorder="1" applyAlignment="1" applyProtection="1">
      <alignment horizontal="right"/>
    </xf>
    <xf numFmtId="38" fontId="32" fillId="6" borderId="10" xfId="1" applyFont="1" applyFill="1" applyBorder="1" applyAlignment="1" applyProtection="1">
      <alignment horizontal="right"/>
    </xf>
    <xf numFmtId="38" fontId="32" fillId="6" borderId="61" xfId="1" applyFont="1" applyFill="1" applyBorder="1" applyAlignment="1" applyProtection="1">
      <alignment horizontal="right"/>
    </xf>
    <xf numFmtId="0" fontId="25" fillId="8" borderId="124" xfId="0" applyFont="1" applyFill="1" applyBorder="1" applyAlignment="1" applyProtection="1">
      <alignment horizontal="left" vertical="center" shrinkToFit="1"/>
      <protection locked="0"/>
    </xf>
    <xf numFmtId="38" fontId="32" fillId="8" borderId="124" xfId="1" applyFont="1" applyFill="1" applyBorder="1" applyAlignment="1" applyProtection="1">
      <alignment horizontal="right" vertical="center" shrinkToFit="1"/>
      <protection locked="0"/>
    </xf>
    <xf numFmtId="0" fontId="44" fillId="6" borderId="161" xfId="0" applyFont="1" applyFill="1" applyBorder="1" applyAlignment="1">
      <alignment horizontal="center" vertical="center"/>
    </xf>
    <xf numFmtId="0" fontId="44" fillId="6" borderId="163" xfId="0" applyFont="1" applyFill="1" applyBorder="1" applyAlignment="1">
      <alignment horizontal="center" vertical="center"/>
    </xf>
    <xf numFmtId="0" fontId="44" fillId="6" borderId="162" xfId="0" applyFont="1" applyFill="1" applyBorder="1" applyAlignment="1">
      <alignment horizontal="center" vertical="center"/>
    </xf>
    <xf numFmtId="38" fontId="32" fillId="6" borderId="161" xfId="1" applyFont="1" applyFill="1" applyBorder="1" applyAlignment="1" applyProtection="1">
      <alignment horizontal="right" vertical="center"/>
    </xf>
    <xf numFmtId="38" fontId="32" fillId="6" borderId="162" xfId="1" applyFont="1" applyFill="1" applyBorder="1" applyAlignment="1" applyProtection="1">
      <alignment horizontal="right" vertical="center"/>
    </xf>
    <xf numFmtId="0" fontId="42" fillId="6" borderId="1" xfId="0" applyFont="1" applyFill="1" applyBorder="1" applyAlignment="1">
      <alignment horizontal="center" vertical="center" wrapText="1"/>
    </xf>
    <xf numFmtId="0" fontId="47" fillId="6" borderId="0" xfId="0" applyFont="1" applyFill="1" applyAlignment="1">
      <alignment horizontal="left" vertical="center"/>
    </xf>
    <xf numFmtId="38" fontId="45" fillId="0" borderId="2" xfId="1" applyFont="1" applyFill="1" applyBorder="1" applyAlignment="1" applyProtection="1">
      <alignment horizontal="left" vertical="center"/>
    </xf>
    <xf numFmtId="0" fontId="43" fillId="8" borderId="4" xfId="0" applyFont="1" applyFill="1" applyBorder="1" applyAlignment="1" applyProtection="1">
      <alignment horizontal="center" vertical="center" shrinkToFit="1"/>
      <protection locked="0"/>
    </xf>
    <xf numFmtId="0" fontId="42" fillId="6" borderId="4" xfId="0" applyFont="1" applyFill="1" applyBorder="1" applyAlignment="1">
      <alignment horizontal="left" wrapText="1"/>
    </xf>
    <xf numFmtId="38" fontId="45" fillId="0" borderId="4" xfId="1" applyFont="1" applyFill="1" applyBorder="1" applyAlignment="1" applyProtection="1">
      <alignment horizontal="left" vertical="center"/>
    </xf>
    <xf numFmtId="0" fontId="43" fillId="6" borderId="9" xfId="0" applyFont="1" applyFill="1" applyBorder="1" applyAlignment="1">
      <alignment horizontal="center" vertical="center" wrapText="1"/>
    </xf>
    <xf numFmtId="0" fontId="43" fillId="6" borderId="2" xfId="0" applyFont="1" applyFill="1" applyBorder="1" applyAlignment="1">
      <alignment horizontal="center" vertical="center" wrapText="1"/>
    </xf>
    <xf numFmtId="0" fontId="43" fillId="6" borderId="8" xfId="0" applyFont="1" applyFill="1" applyBorder="1" applyAlignment="1">
      <alignment horizontal="center" vertical="center" wrapText="1"/>
    </xf>
    <xf numFmtId="0" fontId="43" fillId="6" borderId="5" xfId="0" applyFont="1" applyFill="1" applyBorder="1" applyAlignment="1">
      <alignment horizontal="center" vertical="center" wrapText="1"/>
    </xf>
    <xf numFmtId="0" fontId="43" fillId="6" borderId="4" xfId="0" applyFont="1" applyFill="1" applyBorder="1" applyAlignment="1">
      <alignment horizontal="center" vertical="center" wrapText="1"/>
    </xf>
    <xf numFmtId="0" fontId="43" fillId="6" borderId="3" xfId="0" applyFont="1" applyFill="1" applyBorder="1" applyAlignment="1">
      <alignment horizontal="center" vertical="center" wrapText="1"/>
    </xf>
    <xf numFmtId="38" fontId="42" fillId="8" borderId="45" xfId="1" applyFont="1" applyFill="1" applyBorder="1" applyAlignment="1" applyProtection="1">
      <alignment horizontal="left" vertical="center" shrinkToFit="1"/>
      <protection locked="0"/>
    </xf>
    <xf numFmtId="38" fontId="42" fillId="8" borderId="10" xfId="1" applyFont="1" applyFill="1" applyBorder="1" applyAlignment="1" applyProtection="1">
      <alignment horizontal="left" vertical="center" shrinkToFit="1"/>
      <protection locked="0"/>
    </xf>
    <xf numFmtId="38" fontId="42" fillId="8" borderId="61" xfId="1" applyFont="1" applyFill="1" applyBorder="1" applyAlignment="1" applyProtection="1">
      <alignment horizontal="left" vertical="center" shrinkToFit="1"/>
      <protection locked="0"/>
    </xf>
    <xf numFmtId="0" fontId="52" fillId="6" borderId="0" xfId="0" applyFont="1" applyFill="1" applyAlignment="1">
      <alignment horizontal="left" vertical="center"/>
    </xf>
    <xf numFmtId="0" fontId="45" fillId="0" borderId="2" xfId="0" applyFont="1" applyBorder="1" applyAlignment="1">
      <alignment horizontal="left" vertical="center" wrapText="1"/>
    </xf>
    <xf numFmtId="0" fontId="45" fillId="0" borderId="8" xfId="0" applyFont="1" applyBorder="1" applyAlignment="1">
      <alignment horizontal="left" vertical="center" wrapText="1"/>
    </xf>
    <xf numFmtId="0" fontId="45" fillId="6" borderId="1" xfId="0" applyFont="1" applyFill="1" applyBorder="1" applyAlignment="1">
      <alignment horizontal="center" vertical="center"/>
    </xf>
    <xf numFmtId="0" fontId="47" fillId="6" borderId="0" xfId="0" applyFont="1" applyFill="1" applyAlignment="1">
      <alignment horizontal="left" vertical="center" shrinkToFit="1"/>
    </xf>
    <xf numFmtId="0" fontId="43" fillId="6" borderId="45" xfId="0" applyFont="1" applyFill="1" applyBorder="1" applyAlignment="1">
      <alignment horizontal="center" vertical="center" wrapText="1"/>
    </xf>
    <xf numFmtId="0" fontId="43" fillId="6" borderId="10" xfId="0" applyFont="1" applyFill="1" applyBorder="1" applyAlignment="1">
      <alignment horizontal="center" vertical="center" wrapText="1"/>
    </xf>
    <xf numFmtId="0" fontId="45" fillId="0" borderId="1" xfId="0" applyFont="1" applyBorder="1" applyAlignment="1">
      <alignment horizontal="center" vertical="center"/>
    </xf>
    <xf numFmtId="0" fontId="25" fillId="0" borderId="1" xfId="0" applyFont="1" applyBorder="1" applyAlignment="1">
      <alignment horizontal="center" vertical="center"/>
    </xf>
    <xf numFmtId="0" fontId="33" fillId="6" borderId="0" xfId="2" applyFill="1" applyAlignment="1" applyProtection="1">
      <alignment horizontal="right" vertical="center"/>
    </xf>
    <xf numFmtId="38" fontId="32" fillId="0" borderId="1" xfId="1" applyFont="1" applyFill="1" applyBorder="1" applyAlignment="1" applyProtection="1">
      <alignment horizontal="right" vertical="center"/>
    </xf>
    <xf numFmtId="0" fontId="27" fillId="0" borderId="0" xfId="0" applyFont="1" applyAlignment="1">
      <alignment horizontal="left" vertical="center" wrapText="1"/>
    </xf>
    <xf numFmtId="38" fontId="33" fillId="6" borderId="0" xfId="2" applyNumberFormat="1" applyFill="1" applyBorder="1" applyAlignment="1" applyProtection="1">
      <alignment horizontal="center" vertical="center"/>
      <protection hidden="1"/>
    </xf>
    <xf numFmtId="0" fontId="71" fillId="6" borderId="7" xfId="0" applyFont="1" applyFill="1" applyBorder="1" applyAlignment="1" applyProtection="1">
      <alignment horizontal="center" vertical="top" textRotation="255" shrinkToFit="1"/>
      <protection hidden="1"/>
    </xf>
    <xf numFmtId="0" fontId="71" fillId="6" borderId="0" xfId="0" applyFont="1" applyFill="1" applyAlignment="1" applyProtection="1">
      <alignment horizontal="center" vertical="top" textRotation="255" shrinkToFit="1"/>
      <protection hidden="1"/>
    </xf>
    <xf numFmtId="0" fontId="8" fillId="6" borderId="18" xfId="0" applyFont="1" applyFill="1" applyBorder="1" applyAlignment="1" applyProtection="1">
      <alignment horizontal="center" vertical="center"/>
      <protection hidden="1"/>
    </xf>
    <xf numFmtId="0" fontId="4" fillId="6" borderId="0" xfId="0" applyFont="1" applyFill="1" applyAlignment="1" applyProtection="1">
      <alignment horizontal="left" vertical="top" shrinkToFit="1"/>
      <protection hidden="1"/>
    </xf>
    <xf numFmtId="0" fontId="8" fillId="6" borderId="32" xfId="0" applyFont="1" applyFill="1" applyBorder="1" applyAlignment="1" applyProtection="1">
      <alignment horizontal="left" vertical="center" wrapText="1"/>
      <protection hidden="1"/>
    </xf>
    <xf numFmtId="0" fontId="8" fillId="6" borderId="18" xfId="0" applyFont="1" applyFill="1" applyBorder="1" applyAlignment="1" applyProtection="1">
      <alignment horizontal="left" vertical="center" wrapText="1"/>
      <protection hidden="1"/>
    </xf>
    <xf numFmtId="0" fontId="12" fillId="6" borderId="36" xfId="0" applyFont="1" applyFill="1" applyBorder="1" applyAlignment="1" applyProtection="1">
      <alignment horizontal="center" vertical="center" shrinkToFit="1"/>
      <protection hidden="1"/>
    </xf>
    <xf numFmtId="0" fontId="12" fillId="6" borderId="25" xfId="0" applyFont="1" applyFill="1" applyBorder="1" applyAlignment="1" applyProtection="1">
      <alignment horizontal="center" vertical="center" shrinkToFit="1"/>
      <protection hidden="1"/>
    </xf>
    <xf numFmtId="0" fontId="12" fillId="6" borderId="37" xfId="0" applyFont="1" applyFill="1" applyBorder="1" applyAlignment="1" applyProtection="1">
      <alignment horizontal="center" vertical="center" shrinkToFit="1"/>
      <protection hidden="1"/>
    </xf>
    <xf numFmtId="0" fontId="12" fillId="6" borderId="0" xfId="0" applyFont="1" applyFill="1" applyAlignment="1" applyProtection="1">
      <alignment horizontal="center" vertical="center" shrinkToFit="1"/>
      <protection hidden="1"/>
    </xf>
    <xf numFmtId="0" fontId="12" fillId="6" borderId="48" xfId="0" applyFont="1" applyFill="1" applyBorder="1" applyAlignment="1" applyProtection="1">
      <alignment horizontal="center" vertical="center" shrinkToFit="1"/>
      <protection hidden="1"/>
    </xf>
    <xf numFmtId="0" fontId="12" fillId="6" borderId="26" xfId="0" applyFont="1" applyFill="1" applyBorder="1" applyAlignment="1" applyProtection="1">
      <alignment horizontal="center" vertical="center" shrinkToFit="1"/>
      <protection hidden="1"/>
    </xf>
    <xf numFmtId="0" fontId="12" fillId="6" borderId="25" xfId="0" applyFont="1" applyFill="1" applyBorder="1" applyAlignment="1" applyProtection="1">
      <alignment horizontal="left" vertical="center" wrapText="1" shrinkToFit="1"/>
      <protection hidden="1"/>
    </xf>
    <xf numFmtId="0" fontId="12" fillId="6" borderId="24" xfId="0" applyFont="1" applyFill="1" applyBorder="1" applyAlignment="1" applyProtection="1">
      <alignment horizontal="left" vertical="center" wrapText="1" shrinkToFit="1"/>
      <protection hidden="1"/>
    </xf>
    <xf numFmtId="0" fontId="12" fillId="6" borderId="0" xfId="0" applyFont="1" applyFill="1" applyAlignment="1" applyProtection="1">
      <alignment horizontal="left" vertical="center" wrapText="1" shrinkToFit="1"/>
      <protection hidden="1"/>
    </xf>
    <xf numFmtId="0" fontId="12" fillId="6" borderId="6" xfId="0" applyFont="1" applyFill="1" applyBorder="1" applyAlignment="1" applyProtection="1">
      <alignment horizontal="left" vertical="center" wrapText="1" shrinkToFit="1"/>
      <protection hidden="1"/>
    </xf>
    <xf numFmtId="0" fontId="12" fillId="6" borderId="26" xfId="0" applyFont="1" applyFill="1" applyBorder="1" applyAlignment="1" applyProtection="1">
      <alignment horizontal="left" vertical="center" wrapText="1" shrinkToFit="1"/>
      <protection hidden="1"/>
    </xf>
    <xf numFmtId="0" fontId="12" fillId="6" borderId="27" xfId="0" applyFont="1" applyFill="1" applyBorder="1" applyAlignment="1" applyProtection="1">
      <alignment horizontal="left" vertical="center" wrapText="1" shrinkToFit="1"/>
      <protection hidden="1"/>
    </xf>
    <xf numFmtId="0" fontId="13" fillId="6" borderId="0" xfId="0" applyFont="1" applyFill="1" applyAlignment="1" applyProtection="1">
      <alignment horizontal="left" vertical="center" shrinkToFit="1"/>
      <protection hidden="1"/>
    </xf>
    <xf numFmtId="0" fontId="13" fillId="6" borderId="4" xfId="0" applyFont="1" applyFill="1" applyBorder="1" applyAlignment="1" applyProtection="1">
      <alignment horizontal="left" vertical="center" shrinkToFit="1"/>
      <protection hidden="1"/>
    </xf>
    <xf numFmtId="0" fontId="8" fillId="6" borderId="29" xfId="0" applyFont="1" applyFill="1" applyBorder="1" applyAlignment="1" applyProtection="1">
      <alignment horizontal="left" vertical="center" wrapText="1"/>
      <protection hidden="1"/>
    </xf>
    <xf numFmtId="0" fontId="8" fillId="6" borderId="31" xfId="0" applyFont="1" applyFill="1" applyBorder="1" applyAlignment="1" applyProtection="1">
      <alignment horizontal="left" vertical="center" wrapText="1"/>
      <protection hidden="1"/>
    </xf>
    <xf numFmtId="0" fontId="8" fillId="6" borderId="31" xfId="0" applyFont="1" applyFill="1" applyBorder="1" applyAlignment="1" applyProtection="1">
      <alignment horizontal="center" vertical="center"/>
      <protection hidden="1"/>
    </xf>
    <xf numFmtId="0" fontId="9" fillId="6" borderId="18" xfId="0" applyFont="1" applyFill="1" applyBorder="1" applyAlignment="1" applyProtection="1">
      <alignment horizontal="center" vertical="center" shrinkToFit="1"/>
      <protection hidden="1"/>
    </xf>
    <xf numFmtId="0" fontId="8" fillId="6" borderId="17" xfId="0" applyFont="1" applyFill="1" applyBorder="1" applyAlignment="1" applyProtection="1">
      <alignment horizontal="center" vertical="center"/>
      <protection hidden="1"/>
    </xf>
    <xf numFmtId="38" fontId="9" fillId="6" borderId="36" xfId="1" applyFont="1" applyFill="1" applyBorder="1" applyAlignment="1" applyProtection="1">
      <alignment horizontal="right" vertical="center" shrinkToFit="1"/>
      <protection hidden="1"/>
    </xf>
    <xf numFmtId="38" fontId="9" fillId="6" borderId="25" xfId="1" applyFont="1" applyFill="1" applyBorder="1" applyAlignment="1" applyProtection="1">
      <alignment horizontal="right" vertical="center" shrinkToFit="1"/>
      <protection hidden="1"/>
    </xf>
    <xf numFmtId="38" fontId="9" fillId="6" borderId="37" xfId="1" applyFont="1" applyFill="1" applyBorder="1" applyAlignment="1" applyProtection="1">
      <alignment horizontal="right" vertical="center" shrinkToFit="1"/>
      <protection hidden="1"/>
    </xf>
    <xf numFmtId="38" fontId="9" fillId="6" borderId="0" xfId="1" applyFont="1" applyFill="1" applyBorder="1" applyAlignment="1" applyProtection="1">
      <alignment horizontal="right" vertical="center" shrinkToFit="1"/>
      <protection hidden="1"/>
    </xf>
    <xf numFmtId="38" fontId="9" fillId="6" borderId="48" xfId="1" applyFont="1" applyFill="1" applyBorder="1" applyAlignment="1" applyProtection="1">
      <alignment horizontal="right" vertical="center" shrinkToFit="1"/>
      <protection hidden="1"/>
    </xf>
    <xf numFmtId="38" fontId="9" fillId="6" borderId="26" xfId="1" applyFont="1" applyFill="1" applyBorder="1" applyAlignment="1" applyProtection="1">
      <alignment horizontal="right" vertical="center" shrinkToFit="1"/>
      <protection hidden="1"/>
    </xf>
    <xf numFmtId="38" fontId="9" fillId="6" borderId="25" xfId="1" applyFont="1" applyFill="1" applyBorder="1" applyAlignment="1" applyProtection="1">
      <alignment horizontal="center" vertical="center"/>
      <protection hidden="1"/>
    </xf>
    <xf numFmtId="38" fontId="9" fillId="6" borderId="24" xfId="1" applyFont="1" applyFill="1" applyBorder="1" applyAlignment="1" applyProtection="1">
      <alignment horizontal="center" vertical="center"/>
      <protection hidden="1"/>
    </xf>
    <xf numFmtId="38" fontId="9" fillId="6" borderId="0" xfId="1" applyFont="1" applyFill="1" applyBorder="1" applyAlignment="1" applyProtection="1">
      <alignment horizontal="center" vertical="center"/>
      <protection hidden="1"/>
    </xf>
    <xf numFmtId="38" fontId="9" fillId="6" borderId="6" xfId="1" applyFont="1" applyFill="1" applyBorder="1" applyAlignment="1" applyProtection="1">
      <alignment horizontal="center" vertical="center"/>
      <protection hidden="1"/>
    </xf>
    <xf numFmtId="38" fontId="9" fillId="6" borderId="26" xfId="1" applyFont="1" applyFill="1" applyBorder="1" applyAlignment="1" applyProtection="1">
      <alignment horizontal="center" vertical="center"/>
      <protection hidden="1"/>
    </xf>
    <xf numFmtId="38" fontId="9" fillId="6" borderId="27" xfId="1" applyFont="1" applyFill="1" applyBorder="1" applyAlignment="1" applyProtection="1">
      <alignment horizontal="center" vertical="center"/>
      <protection hidden="1"/>
    </xf>
    <xf numFmtId="38" fontId="9" fillId="6" borderId="36" xfId="1" applyFont="1" applyFill="1" applyBorder="1" applyAlignment="1" applyProtection="1">
      <alignment horizontal="right" vertical="center"/>
      <protection hidden="1"/>
    </xf>
    <xf numFmtId="38" fontId="9" fillId="6" borderId="25" xfId="1" applyFont="1" applyFill="1" applyBorder="1" applyAlignment="1" applyProtection="1">
      <alignment horizontal="right" vertical="center"/>
      <protection hidden="1"/>
    </xf>
    <xf numFmtId="38" fontId="9" fillId="6" borderId="37" xfId="1" applyFont="1" applyFill="1" applyBorder="1" applyAlignment="1" applyProtection="1">
      <alignment horizontal="right" vertical="center"/>
      <protection hidden="1"/>
    </xf>
    <xf numFmtId="38" fontId="9" fillId="6" borderId="0" xfId="1" applyFont="1" applyFill="1" applyBorder="1" applyAlignment="1" applyProtection="1">
      <alignment horizontal="right" vertical="center"/>
      <protection hidden="1"/>
    </xf>
    <xf numFmtId="38" fontId="9" fillId="6" borderId="48" xfId="1" applyFont="1" applyFill="1" applyBorder="1" applyAlignment="1" applyProtection="1">
      <alignment horizontal="right" vertical="center"/>
      <protection hidden="1"/>
    </xf>
    <xf numFmtId="38" fontId="9" fillId="6" borderId="26" xfId="1" applyFont="1" applyFill="1" applyBorder="1" applyAlignment="1" applyProtection="1">
      <alignment horizontal="right" vertical="center"/>
      <protection hidden="1"/>
    </xf>
    <xf numFmtId="0" fontId="8" fillId="6" borderId="40" xfId="0" applyFont="1" applyFill="1" applyBorder="1" applyAlignment="1" applyProtection="1">
      <alignment horizontal="center" vertical="center"/>
      <protection hidden="1"/>
    </xf>
    <xf numFmtId="0" fontId="12" fillId="6" borderId="18" xfId="0" applyFont="1" applyFill="1" applyBorder="1" applyAlignment="1" applyProtection="1">
      <alignment horizontal="center" vertical="center" wrapText="1" shrinkToFit="1"/>
      <protection hidden="1"/>
    </xf>
    <xf numFmtId="0" fontId="12" fillId="6" borderId="25" xfId="0" applyFont="1" applyFill="1" applyBorder="1" applyAlignment="1" applyProtection="1">
      <alignment horizontal="center" vertical="top"/>
      <protection hidden="1"/>
    </xf>
    <xf numFmtId="0" fontId="12" fillId="6" borderId="13" xfId="0" applyFont="1" applyFill="1" applyBorder="1" applyAlignment="1" applyProtection="1">
      <alignment horizontal="center" vertical="top"/>
      <protection hidden="1"/>
    </xf>
    <xf numFmtId="0" fontId="12" fillId="6" borderId="0" xfId="0" applyFont="1" applyFill="1" applyAlignment="1" applyProtection="1">
      <alignment horizontal="center" vertical="top"/>
      <protection hidden="1"/>
    </xf>
    <xf numFmtId="0" fontId="12" fillId="6" borderId="28" xfId="0" applyFont="1" applyFill="1" applyBorder="1" applyAlignment="1" applyProtection="1">
      <alignment horizontal="center" vertical="top"/>
      <protection hidden="1"/>
    </xf>
    <xf numFmtId="0" fontId="12" fillId="6" borderId="26" xfId="0" applyFont="1" applyFill="1" applyBorder="1" applyAlignment="1" applyProtection="1">
      <alignment horizontal="center" vertical="top"/>
      <protection hidden="1"/>
    </xf>
    <xf numFmtId="0" fontId="12" fillId="6" borderId="21" xfId="0" applyFont="1" applyFill="1" applyBorder="1" applyAlignment="1" applyProtection="1">
      <alignment horizontal="center" vertical="top"/>
      <protection hidden="1"/>
    </xf>
    <xf numFmtId="0" fontId="6" fillId="6" borderId="0" xfId="0" applyFont="1" applyFill="1" applyAlignment="1" applyProtection="1">
      <alignment horizontal="center" shrinkToFit="1"/>
      <protection hidden="1"/>
    </xf>
    <xf numFmtId="0" fontId="12" fillId="6" borderId="13" xfId="0" applyFont="1" applyFill="1" applyBorder="1" applyAlignment="1" applyProtection="1">
      <alignment horizontal="center" vertical="center" shrinkToFit="1"/>
      <protection hidden="1"/>
    </xf>
    <xf numFmtId="0" fontId="12" fillId="6" borderId="21" xfId="0" applyFont="1" applyFill="1" applyBorder="1" applyAlignment="1" applyProtection="1">
      <alignment horizontal="center" vertical="center" shrinkToFit="1"/>
      <protection hidden="1"/>
    </xf>
    <xf numFmtId="180" fontId="8" fillId="6" borderId="36" xfId="0" applyNumberFormat="1" applyFont="1" applyFill="1" applyBorder="1" applyAlignment="1" applyProtection="1">
      <alignment horizontal="left" vertical="center" indent="1" shrinkToFit="1"/>
      <protection hidden="1"/>
    </xf>
    <xf numFmtId="180" fontId="8" fillId="6" borderId="25" xfId="0" applyNumberFormat="1" applyFont="1" applyFill="1" applyBorder="1" applyAlignment="1" applyProtection="1">
      <alignment horizontal="left" vertical="center" indent="1" shrinkToFit="1"/>
      <protection hidden="1"/>
    </xf>
    <xf numFmtId="180" fontId="8" fillId="6" borderId="24" xfId="0" applyNumberFormat="1" applyFont="1" applyFill="1" applyBorder="1" applyAlignment="1" applyProtection="1">
      <alignment horizontal="left" vertical="center" indent="1" shrinkToFit="1"/>
      <protection hidden="1"/>
    </xf>
    <xf numFmtId="180" fontId="8" fillId="6" borderId="48" xfId="0" applyNumberFormat="1" applyFont="1" applyFill="1" applyBorder="1" applyAlignment="1" applyProtection="1">
      <alignment horizontal="left" vertical="center" indent="1" shrinkToFit="1"/>
      <protection hidden="1"/>
    </xf>
    <xf numFmtId="180" fontId="8" fillId="6" borderId="26" xfId="0" applyNumberFormat="1" applyFont="1" applyFill="1" applyBorder="1" applyAlignment="1" applyProtection="1">
      <alignment horizontal="left" vertical="center" indent="1" shrinkToFit="1"/>
      <protection hidden="1"/>
    </xf>
    <xf numFmtId="180" fontId="8" fillId="6" borderId="27" xfId="0" applyNumberFormat="1" applyFont="1" applyFill="1" applyBorder="1" applyAlignment="1" applyProtection="1">
      <alignment horizontal="left" vertical="center" indent="1" shrinkToFit="1"/>
      <protection hidden="1"/>
    </xf>
    <xf numFmtId="0" fontId="5" fillId="6" borderId="36" xfId="0" applyFont="1" applyFill="1" applyBorder="1" applyAlignment="1" applyProtection="1">
      <alignment horizontal="center" vertical="center" shrinkToFit="1"/>
      <protection hidden="1"/>
    </xf>
    <xf numFmtId="0" fontId="5" fillId="6" borderId="25" xfId="0" applyFont="1" applyFill="1" applyBorder="1" applyAlignment="1" applyProtection="1">
      <alignment horizontal="center" vertical="center" shrinkToFit="1"/>
      <protection hidden="1"/>
    </xf>
    <xf numFmtId="0" fontId="5" fillId="6" borderId="24" xfId="0" applyFont="1" applyFill="1" applyBorder="1" applyAlignment="1" applyProtection="1">
      <alignment horizontal="center" vertical="center" shrinkToFit="1"/>
      <protection hidden="1"/>
    </xf>
    <xf numFmtId="0" fontId="5" fillId="6" borderId="48" xfId="0" applyFont="1" applyFill="1" applyBorder="1" applyAlignment="1" applyProtection="1">
      <alignment horizontal="center" vertical="center" shrinkToFit="1"/>
      <protection hidden="1"/>
    </xf>
    <xf numFmtId="0" fontId="5" fillId="6" borderId="26" xfId="0" applyFont="1" applyFill="1" applyBorder="1" applyAlignment="1" applyProtection="1">
      <alignment horizontal="center" vertical="center" shrinkToFit="1"/>
      <protection hidden="1"/>
    </xf>
    <xf numFmtId="0" fontId="5" fillId="6" borderId="27" xfId="0" applyFont="1" applyFill="1" applyBorder="1" applyAlignment="1" applyProtection="1">
      <alignment horizontal="center" vertical="center" shrinkToFit="1"/>
      <protection hidden="1"/>
    </xf>
    <xf numFmtId="0" fontId="4" fillId="6" borderId="0" xfId="0" applyFont="1" applyFill="1" applyAlignment="1" applyProtection="1">
      <alignment horizontal="center" vertical="top" textRotation="255" wrapText="1" shrinkToFit="1"/>
      <protection hidden="1"/>
    </xf>
    <xf numFmtId="0" fontId="5" fillId="6" borderId="0" xfId="0" applyFont="1" applyFill="1" applyAlignment="1" applyProtection="1">
      <alignment horizontal="center" vertical="center"/>
      <protection hidden="1"/>
    </xf>
    <xf numFmtId="0" fontId="5" fillId="6" borderId="7" xfId="0" applyFont="1" applyFill="1" applyBorder="1" applyAlignment="1" applyProtection="1">
      <alignment horizontal="center" vertical="center"/>
      <protection hidden="1"/>
    </xf>
    <xf numFmtId="0" fontId="3" fillId="6" borderId="0" xfId="0" applyFont="1" applyFill="1" applyAlignment="1" applyProtection="1">
      <alignment horizontal="center" vertical="top" textRotation="255" shrinkToFit="1"/>
      <protection hidden="1"/>
    </xf>
    <xf numFmtId="0" fontId="12" fillId="6" borderId="28" xfId="0" applyFont="1" applyFill="1" applyBorder="1" applyAlignment="1" applyProtection="1">
      <alignment horizontal="center" vertical="center" shrinkToFit="1"/>
      <protection hidden="1"/>
    </xf>
    <xf numFmtId="0" fontId="9" fillId="6" borderId="17" xfId="0" applyFont="1" applyFill="1" applyBorder="1" applyAlignment="1" applyProtection="1">
      <alignment horizontal="center" vertical="center" shrinkToFit="1"/>
      <protection hidden="1"/>
    </xf>
    <xf numFmtId="0" fontId="8" fillId="6" borderId="18" xfId="0" applyFont="1" applyFill="1" applyBorder="1" applyAlignment="1" applyProtection="1">
      <alignment horizontal="center" vertical="center" shrinkToFit="1"/>
      <protection hidden="1"/>
    </xf>
    <xf numFmtId="0" fontId="12" fillId="6" borderId="24" xfId="0" applyFont="1" applyFill="1" applyBorder="1" applyAlignment="1" applyProtection="1">
      <alignment horizontal="center" vertical="top"/>
      <protection hidden="1"/>
    </xf>
    <xf numFmtId="0" fontId="12" fillId="6" borderId="6" xfId="0" applyFont="1" applyFill="1" applyBorder="1" applyAlignment="1" applyProtection="1">
      <alignment horizontal="center" vertical="top"/>
      <protection hidden="1"/>
    </xf>
    <xf numFmtId="0" fontId="12" fillId="6" borderId="27" xfId="0" applyFont="1" applyFill="1" applyBorder="1" applyAlignment="1" applyProtection="1">
      <alignment horizontal="center" vertical="top"/>
      <protection hidden="1"/>
    </xf>
    <xf numFmtId="0" fontId="9" fillId="6" borderId="20" xfId="0" applyFont="1" applyFill="1" applyBorder="1" applyAlignment="1" applyProtection="1">
      <alignment horizontal="center" vertical="center" shrinkToFit="1"/>
      <protection hidden="1"/>
    </xf>
    <xf numFmtId="0" fontId="9" fillId="6" borderId="19" xfId="0" applyFont="1" applyFill="1" applyBorder="1" applyAlignment="1" applyProtection="1">
      <alignment horizontal="center" vertical="center" shrinkToFit="1"/>
      <protection hidden="1"/>
    </xf>
    <xf numFmtId="0" fontId="9" fillId="6" borderId="12" xfId="0" applyFont="1" applyFill="1" applyBorder="1" applyAlignment="1" applyProtection="1">
      <alignment horizontal="center" vertical="center" shrinkToFit="1"/>
      <protection hidden="1"/>
    </xf>
    <xf numFmtId="0" fontId="9" fillId="6" borderId="11" xfId="0" applyFont="1" applyFill="1" applyBorder="1" applyAlignment="1" applyProtection="1">
      <alignment horizontal="center" vertical="center" shrinkToFit="1"/>
      <protection hidden="1"/>
    </xf>
    <xf numFmtId="0" fontId="8" fillId="6" borderId="36" xfId="0" applyFont="1" applyFill="1" applyBorder="1" applyAlignment="1" applyProtection="1">
      <alignment horizontal="left" vertical="center" shrinkToFit="1"/>
      <protection hidden="1"/>
    </xf>
    <xf numFmtId="0" fontId="8" fillId="6" borderId="25" xfId="0" applyFont="1" applyFill="1" applyBorder="1" applyAlignment="1" applyProtection="1">
      <alignment horizontal="left" vertical="center" shrinkToFit="1"/>
      <protection hidden="1"/>
    </xf>
    <xf numFmtId="0" fontId="8" fillId="6" borderId="13" xfId="0" applyFont="1" applyFill="1" applyBorder="1" applyAlignment="1" applyProtection="1">
      <alignment horizontal="left" vertical="center" shrinkToFit="1"/>
      <protection hidden="1"/>
    </xf>
    <xf numFmtId="0" fontId="8" fillId="6" borderId="37" xfId="0" applyFont="1" applyFill="1" applyBorder="1" applyAlignment="1" applyProtection="1">
      <alignment horizontal="left" vertical="center" shrinkToFit="1"/>
      <protection hidden="1"/>
    </xf>
    <xf numFmtId="0" fontId="8" fillId="6" borderId="0" xfId="0" applyFont="1" applyFill="1" applyAlignment="1" applyProtection="1">
      <alignment horizontal="left" vertical="center" shrinkToFit="1"/>
      <protection hidden="1"/>
    </xf>
    <xf numFmtId="0" fontId="8" fillId="6" borderId="28" xfId="0" applyFont="1" applyFill="1" applyBorder="1" applyAlignment="1" applyProtection="1">
      <alignment horizontal="left" vertical="center" shrinkToFit="1"/>
      <protection hidden="1"/>
    </xf>
    <xf numFmtId="180" fontId="8" fillId="6" borderId="13" xfId="0" applyNumberFormat="1" applyFont="1" applyFill="1" applyBorder="1" applyAlignment="1" applyProtection="1">
      <alignment horizontal="left" vertical="center" indent="1" shrinkToFit="1"/>
      <protection hidden="1"/>
    </xf>
    <xf numFmtId="180" fontId="8" fillId="6" borderId="37" xfId="0" applyNumberFormat="1" applyFont="1" applyFill="1" applyBorder="1" applyAlignment="1" applyProtection="1">
      <alignment horizontal="left" vertical="center" indent="1" shrinkToFit="1"/>
      <protection hidden="1"/>
    </xf>
    <xf numFmtId="180" fontId="8" fillId="6" borderId="0" xfId="0" applyNumberFormat="1" applyFont="1" applyFill="1" applyAlignment="1" applyProtection="1">
      <alignment horizontal="left" vertical="center" indent="1" shrinkToFit="1"/>
      <protection hidden="1"/>
    </xf>
    <xf numFmtId="180" fontId="8" fillId="6" borderId="28" xfId="0" applyNumberFormat="1" applyFont="1" applyFill="1" applyBorder="1" applyAlignment="1" applyProtection="1">
      <alignment horizontal="left" vertical="center" indent="1" shrinkToFit="1"/>
      <protection hidden="1"/>
    </xf>
    <xf numFmtId="180" fontId="8" fillId="6" borderId="21" xfId="0" applyNumberFormat="1" applyFont="1" applyFill="1" applyBorder="1" applyAlignment="1" applyProtection="1">
      <alignment horizontal="left" vertical="center" indent="1" shrinkToFit="1"/>
      <protection hidden="1"/>
    </xf>
    <xf numFmtId="182" fontId="8" fillId="6" borderId="36" xfId="0" applyNumberFormat="1" applyFont="1" applyFill="1" applyBorder="1" applyAlignment="1" applyProtection="1">
      <alignment horizontal="left" vertical="center" indent="1" shrinkToFit="1"/>
      <protection hidden="1"/>
    </xf>
    <xf numFmtId="182" fontId="8" fillId="6" borderId="25" xfId="0" applyNumberFormat="1" applyFont="1" applyFill="1" applyBorder="1" applyAlignment="1" applyProtection="1">
      <alignment horizontal="left" vertical="center" indent="1" shrinkToFit="1"/>
      <protection hidden="1"/>
    </xf>
    <xf numFmtId="182" fontId="8" fillId="6" borderId="13" xfId="0" applyNumberFormat="1" applyFont="1" applyFill="1" applyBorder="1" applyAlignment="1" applyProtection="1">
      <alignment horizontal="left" vertical="center" indent="1" shrinkToFit="1"/>
      <protection hidden="1"/>
    </xf>
    <xf numFmtId="182" fontId="8" fillId="6" borderId="48" xfId="0" applyNumberFormat="1" applyFont="1" applyFill="1" applyBorder="1" applyAlignment="1" applyProtection="1">
      <alignment horizontal="left" vertical="center" indent="1" shrinkToFit="1"/>
      <protection hidden="1"/>
    </xf>
    <xf numFmtId="182" fontId="8" fillId="6" borderId="26" xfId="0" applyNumberFormat="1" applyFont="1" applyFill="1" applyBorder="1" applyAlignment="1" applyProtection="1">
      <alignment horizontal="left" vertical="center" indent="1" shrinkToFit="1"/>
      <protection hidden="1"/>
    </xf>
    <xf numFmtId="182" fontId="8" fillId="6" borderId="21" xfId="0" applyNumberFormat="1" applyFont="1" applyFill="1" applyBorder="1" applyAlignment="1" applyProtection="1">
      <alignment horizontal="left" vertical="center" indent="1" shrinkToFit="1"/>
      <protection hidden="1"/>
    </xf>
    <xf numFmtId="0" fontId="15" fillId="6" borderId="18" xfId="0" applyFont="1" applyFill="1" applyBorder="1" applyAlignment="1" applyProtection="1">
      <alignment horizontal="center" vertical="center" wrapText="1" shrinkToFit="1"/>
      <protection hidden="1"/>
    </xf>
    <xf numFmtId="0" fontId="5" fillId="6" borderId="18" xfId="0" applyFont="1" applyFill="1" applyBorder="1" applyAlignment="1" applyProtection="1">
      <alignment horizontal="center" vertical="center" shrinkToFit="1"/>
      <protection hidden="1"/>
    </xf>
    <xf numFmtId="0" fontId="9" fillId="6" borderId="36" xfId="0" applyFont="1" applyFill="1" applyBorder="1" applyAlignment="1" applyProtection="1">
      <alignment horizontal="right" vertical="center" shrinkToFit="1"/>
      <protection hidden="1"/>
    </xf>
    <xf numFmtId="0" fontId="9" fillId="6" borderId="25" xfId="0" applyFont="1" applyFill="1" applyBorder="1" applyAlignment="1" applyProtection="1">
      <alignment horizontal="right" vertical="center" shrinkToFit="1"/>
      <protection hidden="1"/>
    </xf>
    <xf numFmtId="0" fontId="9" fillId="6" borderId="38" xfId="0" applyFont="1" applyFill="1" applyBorder="1" applyAlignment="1" applyProtection="1">
      <alignment horizontal="right" vertical="center" shrinkToFit="1"/>
      <protection hidden="1"/>
    </xf>
    <xf numFmtId="0" fontId="9" fillId="6" borderId="4" xfId="0" applyFont="1" applyFill="1" applyBorder="1" applyAlignment="1" applyProtection="1">
      <alignment horizontal="right" vertical="center" shrinkToFit="1"/>
      <protection hidden="1"/>
    </xf>
    <xf numFmtId="0" fontId="9" fillId="6" borderId="48" xfId="0" applyFont="1" applyFill="1" applyBorder="1" applyAlignment="1" applyProtection="1">
      <alignment horizontal="right" vertical="center" shrinkToFit="1"/>
      <protection hidden="1"/>
    </xf>
    <xf numFmtId="0" fontId="9" fillId="6" borderId="26" xfId="0" applyFont="1" applyFill="1" applyBorder="1" applyAlignment="1" applyProtection="1">
      <alignment horizontal="right" vertical="center" shrinkToFit="1"/>
      <protection hidden="1"/>
    </xf>
    <xf numFmtId="0" fontId="12" fillId="6" borderId="38" xfId="0" applyFont="1" applyFill="1" applyBorder="1" applyAlignment="1" applyProtection="1">
      <alignment horizontal="center" vertical="center" shrinkToFit="1"/>
      <protection hidden="1"/>
    </xf>
    <xf numFmtId="0" fontId="12" fillId="6" borderId="4" xfId="0" applyFont="1" applyFill="1" applyBorder="1" applyAlignment="1" applyProtection="1">
      <alignment horizontal="center" vertical="center" shrinkToFit="1"/>
      <protection hidden="1"/>
    </xf>
    <xf numFmtId="0" fontId="12" fillId="6" borderId="39" xfId="0" applyFont="1" applyFill="1" applyBorder="1" applyAlignment="1" applyProtection="1">
      <alignment horizontal="center" vertical="center" shrinkToFit="1"/>
      <protection hidden="1"/>
    </xf>
    <xf numFmtId="182" fontId="8" fillId="6" borderId="38" xfId="0" applyNumberFormat="1" applyFont="1" applyFill="1" applyBorder="1" applyAlignment="1" applyProtection="1">
      <alignment horizontal="left" vertical="center" indent="1" shrinkToFit="1"/>
      <protection hidden="1"/>
    </xf>
    <xf numFmtId="182" fontId="8" fillId="6" borderId="4" xfId="0" applyNumberFormat="1" applyFont="1" applyFill="1" applyBorder="1" applyAlignment="1" applyProtection="1">
      <alignment horizontal="left" vertical="center" indent="1" shrinkToFit="1"/>
      <protection hidden="1"/>
    </xf>
    <xf numFmtId="182" fontId="8" fillId="6" borderId="39" xfId="0" applyNumberFormat="1" applyFont="1" applyFill="1" applyBorder="1" applyAlignment="1" applyProtection="1">
      <alignment horizontal="left" vertical="center" indent="1" shrinkToFit="1"/>
      <protection hidden="1"/>
    </xf>
    <xf numFmtId="0" fontId="5" fillId="6" borderId="18" xfId="0" applyFont="1" applyFill="1" applyBorder="1" applyAlignment="1" applyProtection="1">
      <alignment horizontal="center" vertical="center" textRotation="255" shrinkToFit="1"/>
      <protection hidden="1"/>
    </xf>
    <xf numFmtId="0" fontId="12" fillId="6" borderId="25" xfId="0" applyFont="1" applyFill="1" applyBorder="1" applyAlignment="1" applyProtection="1">
      <alignment horizontal="right" vertical="top" wrapText="1" shrinkToFit="1"/>
      <protection hidden="1"/>
    </xf>
    <xf numFmtId="0" fontId="12" fillId="6" borderId="13" xfId="0" applyFont="1" applyFill="1" applyBorder="1" applyAlignment="1" applyProtection="1">
      <alignment horizontal="right" vertical="top" wrapText="1" shrinkToFit="1"/>
      <protection hidden="1"/>
    </xf>
    <xf numFmtId="0" fontId="12" fillId="6" borderId="0" xfId="0" applyFont="1" applyFill="1" applyAlignment="1" applyProtection="1">
      <alignment horizontal="right" vertical="top" wrapText="1" shrinkToFit="1"/>
      <protection hidden="1"/>
    </xf>
    <xf numFmtId="0" fontId="12" fillId="6" borderId="28" xfId="0" applyFont="1" applyFill="1" applyBorder="1" applyAlignment="1" applyProtection="1">
      <alignment horizontal="right" vertical="top" wrapText="1" shrinkToFit="1"/>
      <protection hidden="1"/>
    </xf>
    <xf numFmtId="0" fontId="12" fillId="6" borderId="26" xfId="0" applyFont="1" applyFill="1" applyBorder="1" applyAlignment="1" applyProtection="1">
      <alignment horizontal="right" vertical="top" wrapText="1" shrinkToFit="1"/>
      <protection hidden="1"/>
    </xf>
    <xf numFmtId="0" fontId="12" fillId="6" borderId="21" xfId="0" applyFont="1" applyFill="1" applyBorder="1" applyAlignment="1" applyProtection="1">
      <alignment horizontal="right" vertical="top" wrapText="1" shrinkToFit="1"/>
      <protection hidden="1"/>
    </xf>
    <xf numFmtId="0" fontId="12" fillId="6" borderId="25" xfId="0" applyFont="1" applyFill="1" applyBorder="1" applyAlignment="1" applyProtection="1">
      <alignment horizontal="right" vertical="top" shrinkToFit="1"/>
      <protection hidden="1"/>
    </xf>
    <xf numFmtId="0" fontId="12" fillId="6" borderId="24" xfId="0" applyFont="1" applyFill="1" applyBorder="1" applyAlignment="1" applyProtection="1">
      <alignment horizontal="right" vertical="top" shrinkToFit="1"/>
      <protection hidden="1"/>
    </xf>
    <xf numFmtId="0" fontId="12" fillId="6" borderId="0" xfId="0" applyFont="1" applyFill="1" applyAlignment="1" applyProtection="1">
      <alignment horizontal="right" vertical="top" shrinkToFit="1"/>
      <protection hidden="1"/>
    </xf>
    <xf numFmtId="0" fontId="12" fillId="6" borderId="6" xfId="0" applyFont="1" applyFill="1" applyBorder="1" applyAlignment="1" applyProtection="1">
      <alignment horizontal="right" vertical="top" shrinkToFit="1"/>
      <protection hidden="1"/>
    </xf>
    <xf numFmtId="0" fontId="12" fillId="6" borderId="26" xfId="0" applyFont="1" applyFill="1" applyBorder="1" applyAlignment="1" applyProtection="1">
      <alignment horizontal="right" vertical="top" shrinkToFit="1"/>
      <protection hidden="1"/>
    </xf>
    <xf numFmtId="0" fontId="12" fillId="6" borderId="27" xfId="0" applyFont="1" applyFill="1" applyBorder="1" applyAlignment="1" applyProtection="1">
      <alignment horizontal="right" vertical="top" shrinkToFit="1"/>
      <protection hidden="1"/>
    </xf>
    <xf numFmtId="0" fontId="5" fillId="6" borderId="31" xfId="0" applyFont="1" applyFill="1" applyBorder="1" applyAlignment="1" applyProtection="1">
      <alignment horizontal="center" vertical="center" shrinkToFit="1"/>
      <protection hidden="1"/>
    </xf>
    <xf numFmtId="0" fontId="9" fillId="6" borderId="31" xfId="0" applyFont="1" applyFill="1" applyBorder="1" applyAlignment="1" applyProtection="1">
      <alignment horizontal="center" vertical="center" shrinkToFit="1"/>
      <protection hidden="1"/>
    </xf>
    <xf numFmtId="0" fontId="12" fillId="6" borderId="31" xfId="0" applyFont="1" applyFill="1" applyBorder="1" applyAlignment="1" applyProtection="1">
      <alignment horizontal="center" vertical="center" wrapText="1" shrinkToFit="1"/>
      <protection hidden="1"/>
    </xf>
    <xf numFmtId="0" fontId="8" fillId="6" borderId="31" xfId="0" applyFont="1" applyFill="1" applyBorder="1" applyAlignment="1" applyProtection="1">
      <alignment horizontal="center" vertical="center" shrinkToFit="1"/>
      <protection hidden="1"/>
    </xf>
    <xf numFmtId="0" fontId="15" fillId="6" borderId="31" xfId="0" applyFont="1" applyFill="1" applyBorder="1" applyAlignment="1" applyProtection="1">
      <alignment horizontal="center" vertical="center" wrapText="1" shrinkToFit="1"/>
      <protection hidden="1"/>
    </xf>
    <xf numFmtId="0" fontId="5" fillId="6" borderId="31" xfId="0" applyFont="1" applyFill="1" applyBorder="1" applyAlignment="1" applyProtection="1">
      <alignment horizontal="center" vertical="center" textRotation="255" shrinkToFit="1"/>
      <protection hidden="1"/>
    </xf>
    <xf numFmtId="0" fontId="8" fillId="6" borderId="17" xfId="0" applyFont="1" applyFill="1" applyBorder="1" applyAlignment="1" applyProtection="1">
      <alignment horizontal="center" vertical="center" shrinkToFit="1"/>
      <protection hidden="1"/>
    </xf>
    <xf numFmtId="0" fontId="9" fillId="6" borderId="18" xfId="0" applyFont="1" applyFill="1" applyBorder="1" applyAlignment="1" applyProtection="1">
      <alignment horizontal="distributed" vertical="center" wrapText="1" indent="1"/>
      <protection hidden="1"/>
    </xf>
    <xf numFmtId="0" fontId="5" fillId="6" borderId="41" xfId="0" applyFont="1" applyFill="1" applyBorder="1" applyAlignment="1" applyProtection="1">
      <alignment horizontal="center" vertical="center" wrapText="1"/>
      <protection hidden="1"/>
    </xf>
    <xf numFmtId="0" fontId="5" fillId="6" borderId="50" xfId="0" applyFont="1" applyFill="1" applyBorder="1" applyAlignment="1" applyProtection="1">
      <alignment horizontal="center" vertical="center" wrapText="1"/>
      <protection hidden="1"/>
    </xf>
    <xf numFmtId="0" fontId="5" fillId="6" borderId="1" xfId="0" applyFont="1" applyFill="1" applyBorder="1" applyAlignment="1" applyProtection="1">
      <alignment horizontal="center" vertical="center" wrapText="1"/>
      <protection hidden="1"/>
    </xf>
    <xf numFmtId="0" fontId="5" fillId="6" borderId="45" xfId="0" applyFont="1" applyFill="1" applyBorder="1" applyAlignment="1" applyProtection="1">
      <alignment horizontal="center" vertical="center" wrapText="1"/>
      <protection hidden="1"/>
    </xf>
    <xf numFmtId="38" fontId="9" fillId="6" borderId="35" xfId="1" applyFont="1" applyFill="1" applyBorder="1" applyAlignment="1" applyProtection="1">
      <alignment horizontal="right" vertical="center" wrapText="1"/>
      <protection hidden="1"/>
    </xf>
    <xf numFmtId="38" fontId="9" fillId="6" borderId="41" xfId="1" applyFont="1" applyFill="1" applyBorder="1" applyAlignment="1" applyProtection="1">
      <alignment horizontal="right" vertical="center" wrapText="1"/>
      <protection hidden="1"/>
    </xf>
    <xf numFmtId="38" fontId="9" fillId="6" borderId="46" xfId="1" applyFont="1" applyFill="1" applyBorder="1" applyAlignment="1" applyProtection="1">
      <alignment horizontal="right" vertical="center" wrapText="1"/>
      <protection hidden="1"/>
    </xf>
    <xf numFmtId="38" fontId="9" fillId="6" borderId="1" xfId="1" applyFont="1" applyFill="1" applyBorder="1" applyAlignment="1" applyProtection="1">
      <alignment horizontal="right" vertical="center" wrapText="1"/>
      <protection hidden="1"/>
    </xf>
    <xf numFmtId="0" fontId="10" fillId="6" borderId="10" xfId="0" applyFont="1" applyFill="1" applyBorder="1" applyAlignment="1" applyProtection="1">
      <alignment horizontal="center" vertical="center" wrapText="1"/>
      <protection hidden="1"/>
    </xf>
    <xf numFmtId="0" fontId="8" fillId="6" borderId="29" xfId="0" applyFont="1" applyFill="1" applyBorder="1" applyAlignment="1" applyProtection="1">
      <alignment horizontal="left" vertical="center" wrapText="1" shrinkToFit="1"/>
      <protection hidden="1"/>
    </xf>
    <xf numFmtId="0" fontId="8" fillId="6" borderId="31" xfId="0" applyFont="1" applyFill="1" applyBorder="1" applyAlignment="1" applyProtection="1">
      <alignment horizontal="left" vertical="center" wrapText="1" shrinkToFit="1"/>
      <protection hidden="1"/>
    </xf>
    <xf numFmtId="0" fontId="8" fillId="6" borderId="32" xfId="0" applyFont="1" applyFill="1" applyBorder="1" applyAlignment="1" applyProtection="1">
      <alignment horizontal="left" vertical="center" wrapText="1" shrinkToFit="1"/>
      <protection hidden="1"/>
    </xf>
    <xf numFmtId="0" fontId="8" fillId="6" borderId="18" xfId="0" applyFont="1" applyFill="1" applyBorder="1" applyAlignment="1" applyProtection="1">
      <alignment horizontal="left" vertical="center" wrapText="1" shrinkToFit="1"/>
      <protection hidden="1"/>
    </xf>
    <xf numFmtId="0" fontId="8" fillId="6" borderId="40" xfId="0" applyFont="1" applyFill="1" applyBorder="1" applyAlignment="1" applyProtection="1">
      <alignment horizontal="center" vertical="center" shrinkToFit="1"/>
      <protection hidden="1"/>
    </xf>
    <xf numFmtId="0" fontId="5" fillId="6" borderId="12" xfId="0" applyFont="1" applyFill="1" applyBorder="1" applyAlignment="1" applyProtection="1">
      <alignment horizontal="center" vertical="center" shrinkToFit="1"/>
      <protection hidden="1"/>
    </xf>
    <xf numFmtId="38" fontId="9" fillId="6" borderId="18" xfId="1" applyFont="1" applyFill="1" applyBorder="1" applyAlignment="1" applyProtection="1">
      <alignment horizontal="right" vertical="center" indent="1" shrinkToFit="1"/>
      <protection hidden="1"/>
    </xf>
    <xf numFmtId="38" fontId="9" fillId="6" borderId="17" xfId="1" applyFont="1" applyFill="1" applyBorder="1" applyAlignment="1" applyProtection="1">
      <alignment horizontal="right" vertical="center" indent="1" shrinkToFit="1"/>
      <protection hidden="1"/>
    </xf>
    <xf numFmtId="0" fontId="9" fillId="6" borderId="18" xfId="0" applyFont="1" applyFill="1" applyBorder="1" applyAlignment="1" applyProtection="1">
      <alignment horizontal="center" vertical="center"/>
      <protection hidden="1"/>
    </xf>
    <xf numFmtId="0" fontId="14" fillId="6" borderId="18" xfId="0" applyFont="1" applyFill="1" applyBorder="1" applyAlignment="1" applyProtection="1">
      <alignment horizontal="center" vertical="center" wrapText="1" shrinkToFit="1"/>
      <protection hidden="1"/>
    </xf>
    <xf numFmtId="0" fontId="5" fillId="6" borderId="18" xfId="0" applyFont="1" applyFill="1" applyBorder="1" applyAlignment="1" applyProtection="1">
      <alignment horizontal="distributed" vertical="center" wrapText="1" indent="1"/>
      <protection hidden="1"/>
    </xf>
    <xf numFmtId="0" fontId="9" fillId="6" borderId="18" xfId="0" applyFont="1" applyFill="1" applyBorder="1" applyAlignment="1" applyProtection="1">
      <alignment horizontal="center" vertical="center" wrapText="1"/>
      <protection hidden="1"/>
    </xf>
    <xf numFmtId="38" fontId="9" fillId="6" borderId="34" xfId="1" applyFont="1" applyFill="1" applyBorder="1" applyAlignment="1" applyProtection="1">
      <alignment horizontal="right" vertical="center" indent="1" shrinkToFit="1"/>
      <protection hidden="1"/>
    </xf>
    <xf numFmtId="38" fontId="9" fillId="6" borderId="35" xfId="1" applyFont="1" applyFill="1" applyBorder="1" applyAlignment="1" applyProtection="1">
      <alignment horizontal="right" vertical="center" indent="1" shrinkToFit="1"/>
      <protection hidden="1"/>
    </xf>
    <xf numFmtId="0" fontId="9" fillId="6" borderId="34" xfId="0" applyFont="1" applyFill="1" applyBorder="1" applyAlignment="1" applyProtection="1">
      <alignment horizontal="center" vertical="center" wrapText="1"/>
      <protection hidden="1"/>
    </xf>
    <xf numFmtId="0" fontId="9" fillId="6" borderId="18" xfId="0" applyFont="1" applyFill="1" applyBorder="1" applyAlignment="1" applyProtection="1">
      <alignment horizontal="center" vertical="center" textRotation="255" shrinkToFit="1"/>
      <protection hidden="1"/>
    </xf>
    <xf numFmtId="0" fontId="9" fillId="6" borderId="34" xfId="0" applyFont="1" applyFill="1" applyBorder="1" applyAlignment="1" applyProtection="1">
      <alignment horizontal="center" vertical="center" shrinkToFit="1"/>
      <protection hidden="1"/>
    </xf>
    <xf numFmtId="0" fontId="8" fillId="6" borderId="25" xfId="0" applyFont="1" applyFill="1" applyBorder="1" applyAlignment="1" applyProtection="1">
      <alignment horizontal="center" vertical="center" shrinkToFit="1"/>
      <protection hidden="1"/>
    </xf>
    <xf numFmtId="0" fontId="8" fillId="6" borderId="24" xfId="0" applyFont="1" applyFill="1" applyBorder="1" applyAlignment="1" applyProtection="1">
      <alignment horizontal="center" vertical="center" shrinkToFit="1"/>
      <protection hidden="1"/>
    </xf>
    <xf numFmtId="0" fontId="8" fillId="6" borderId="26" xfId="0" applyFont="1" applyFill="1" applyBorder="1" applyAlignment="1" applyProtection="1">
      <alignment horizontal="center" vertical="center" shrinkToFit="1"/>
      <protection hidden="1"/>
    </xf>
    <xf numFmtId="0" fontId="8" fillId="6" borderId="27" xfId="0" applyFont="1" applyFill="1" applyBorder="1" applyAlignment="1" applyProtection="1">
      <alignment horizontal="center" vertical="center" shrinkToFit="1"/>
      <protection hidden="1"/>
    </xf>
    <xf numFmtId="0" fontId="8" fillId="6" borderId="4" xfId="0" applyFont="1" applyFill="1" applyBorder="1" applyAlignment="1" applyProtection="1">
      <alignment horizontal="center" vertical="center" shrinkToFit="1"/>
      <protection hidden="1"/>
    </xf>
    <xf numFmtId="0" fontId="8" fillId="6" borderId="3" xfId="0" applyFont="1" applyFill="1" applyBorder="1" applyAlignment="1" applyProtection="1">
      <alignment horizontal="center" vertical="center" shrinkToFit="1"/>
      <protection hidden="1"/>
    </xf>
    <xf numFmtId="0" fontId="8" fillId="6" borderId="18" xfId="0" applyFont="1" applyFill="1" applyBorder="1" applyAlignment="1" applyProtection="1">
      <alignment horizontal="center" vertical="center" wrapText="1"/>
      <protection hidden="1"/>
    </xf>
    <xf numFmtId="0" fontId="17" fillId="6" borderId="29" xfId="0" applyFont="1" applyFill="1" applyBorder="1" applyAlignment="1" applyProtection="1">
      <alignment horizontal="center" vertical="center" textRotation="255"/>
      <protection hidden="1"/>
    </xf>
    <xf numFmtId="0" fontId="17" fillId="6" borderId="31" xfId="0" applyFont="1" applyFill="1" applyBorder="1" applyAlignment="1" applyProtection="1">
      <alignment horizontal="center" vertical="center" textRotation="255"/>
      <protection hidden="1"/>
    </xf>
    <xf numFmtId="0" fontId="17" fillId="6" borderId="32" xfId="0" applyFont="1" applyFill="1" applyBorder="1" applyAlignment="1" applyProtection="1">
      <alignment horizontal="center" vertical="center" textRotation="255"/>
      <protection hidden="1"/>
    </xf>
    <xf numFmtId="0" fontId="17" fillId="6" borderId="18" xfId="0" applyFont="1" applyFill="1" applyBorder="1" applyAlignment="1" applyProtection="1">
      <alignment horizontal="center" vertical="center" textRotation="255"/>
      <protection hidden="1"/>
    </xf>
    <xf numFmtId="0" fontId="17" fillId="6" borderId="33" xfId="0" applyFont="1" applyFill="1" applyBorder="1" applyAlignment="1" applyProtection="1">
      <alignment horizontal="center" vertical="center" textRotation="255"/>
      <protection hidden="1"/>
    </xf>
    <xf numFmtId="0" fontId="17" fillId="6" borderId="34" xfId="0" applyFont="1" applyFill="1" applyBorder="1" applyAlignment="1" applyProtection="1">
      <alignment horizontal="center" vertical="center" textRotation="255"/>
      <protection hidden="1"/>
    </xf>
    <xf numFmtId="0" fontId="9" fillId="6" borderId="31" xfId="0" applyFont="1" applyFill="1" applyBorder="1" applyAlignment="1" applyProtection="1">
      <alignment horizontal="center" vertical="center" textRotation="255"/>
      <protection hidden="1"/>
    </xf>
    <xf numFmtId="0" fontId="9" fillId="6" borderId="18" xfId="0" applyFont="1" applyFill="1" applyBorder="1" applyAlignment="1" applyProtection="1">
      <alignment horizontal="center" vertical="center" textRotation="255"/>
      <protection hidden="1"/>
    </xf>
    <xf numFmtId="0" fontId="9" fillId="6" borderId="31" xfId="0" applyFont="1" applyFill="1" applyBorder="1" applyAlignment="1" applyProtection="1">
      <alignment horizontal="center" vertical="center"/>
      <protection hidden="1"/>
    </xf>
    <xf numFmtId="38" fontId="9" fillId="6" borderId="31" xfId="1" applyFont="1" applyFill="1" applyBorder="1" applyAlignment="1" applyProtection="1">
      <alignment horizontal="right" vertical="center" indent="1" shrinkToFit="1"/>
      <protection hidden="1"/>
    </xf>
    <xf numFmtId="38" fontId="9" fillId="6" borderId="40" xfId="1" applyFont="1" applyFill="1" applyBorder="1" applyAlignment="1" applyProtection="1">
      <alignment horizontal="right" vertical="center" indent="1" shrinkToFit="1"/>
      <protection hidden="1"/>
    </xf>
    <xf numFmtId="0" fontId="9" fillId="6" borderId="34" xfId="0" applyFont="1" applyFill="1" applyBorder="1" applyAlignment="1" applyProtection="1">
      <alignment horizontal="center" vertical="center"/>
      <protection hidden="1"/>
    </xf>
    <xf numFmtId="38" fontId="9" fillId="6" borderId="18" xfId="1" applyFont="1" applyFill="1" applyBorder="1" applyAlignment="1" applyProtection="1">
      <alignment horizontal="right" vertical="center" shrinkToFit="1"/>
      <protection hidden="1"/>
    </xf>
    <xf numFmtId="38" fontId="9" fillId="6" borderId="17" xfId="1" applyFont="1" applyFill="1" applyBorder="1" applyAlignment="1" applyProtection="1">
      <alignment horizontal="right" vertical="center" shrinkToFit="1"/>
      <protection hidden="1"/>
    </xf>
    <xf numFmtId="0" fontId="12" fillId="6" borderId="36" xfId="0" applyFont="1" applyFill="1" applyBorder="1" applyAlignment="1" applyProtection="1">
      <alignment horizontal="center" vertical="center" wrapText="1" shrinkToFit="1"/>
      <protection hidden="1"/>
    </xf>
    <xf numFmtId="0" fontId="9" fillId="6" borderId="15" xfId="0" applyFont="1" applyFill="1" applyBorder="1" applyAlignment="1" applyProtection="1">
      <alignment horizontal="center" vertical="center" shrinkToFit="1"/>
      <protection hidden="1"/>
    </xf>
    <xf numFmtId="0" fontId="14" fillId="6" borderId="18" xfId="0" applyFont="1" applyFill="1" applyBorder="1" applyAlignment="1" applyProtection="1">
      <alignment horizontal="center" vertical="center" wrapText="1"/>
      <protection hidden="1"/>
    </xf>
    <xf numFmtId="0" fontId="8" fillId="6" borderId="51" xfId="0" applyFont="1" applyFill="1" applyBorder="1" applyAlignment="1" applyProtection="1">
      <alignment horizontal="left" vertical="center" wrapText="1"/>
      <protection hidden="1"/>
    </xf>
    <xf numFmtId="0" fontId="8" fillId="6" borderId="25" xfId="0" applyFont="1" applyFill="1" applyBorder="1" applyAlignment="1" applyProtection="1">
      <alignment horizontal="left" vertical="center" wrapText="1"/>
      <protection hidden="1"/>
    </xf>
    <xf numFmtId="0" fontId="8" fillId="6" borderId="13" xfId="0" applyFont="1" applyFill="1" applyBorder="1" applyAlignment="1" applyProtection="1">
      <alignment horizontal="left" vertical="center" wrapText="1"/>
      <protection hidden="1"/>
    </xf>
    <xf numFmtId="0" fontId="8" fillId="6" borderId="7" xfId="0" applyFont="1" applyFill="1" applyBorder="1" applyAlignment="1" applyProtection="1">
      <alignment horizontal="left" vertical="center" wrapText="1"/>
      <protection hidden="1"/>
    </xf>
    <xf numFmtId="0" fontId="8" fillId="6" borderId="0" xfId="0" applyFont="1" applyFill="1" applyAlignment="1" applyProtection="1">
      <alignment horizontal="left" vertical="center" wrapText="1"/>
      <protection hidden="1"/>
    </xf>
    <xf numFmtId="0" fontId="8" fillId="6" borderId="28" xfId="0" applyFont="1" applyFill="1" applyBorder="1" applyAlignment="1" applyProtection="1">
      <alignment horizontal="left" vertical="center" wrapText="1"/>
      <protection hidden="1"/>
    </xf>
    <xf numFmtId="0" fontId="8" fillId="6" borderId="52" xfId="0" applyFont="1" applyFill="1" applyBorder="1" applyAlignment="1" applyProtection="1">
      <alignment horizontal="left" vertical="center" wrapText="1"/>
      <protection hidden="1"/>
    </xf>
    <xf numFmtId="0" fontId="8" fillId="6" borderId="26" xfId="0" applyFont="1" applyFill="1" applyBorder="1" applyAlignment="1" applyProtection="1">
      <alignment horizontal="left" vertical="center" wrapText="1"/>
      <protection hidden="1"/>
    </xf>
    <xf numFmtId="0" fontId="8" fillId="6" borderId="21" xfId="0" applyFont="1" applyFill="1" applyBorder="1" applyAlignment="1" applyProtection="1">
      <alignment horizontal="left" vertical="center" wrapText="1"/>
      <protection hidden="1"/>
    </xf>
    <xf numFmtId="0" fontId="8" fillId="6" borderId="32" xfId="0" applyFont="1" applyFill="1" applyBorder="1" applyAlignment="1" applyProtection="1">
      <alignment horizontal="center" vertical="center" textRotation="255" shrinkToFit="1"/>
      <protection hidden="1"/>
    </xf>
    <xf numFmtId="0" fontId="8" fillId="6" borderId="18" xfId="0" applyFont="1" applyFill="1" applyBorder="1" applyAlignment="1" applyProtection="1">
      <alignment horizontal="center" vertical="center" textRotation="255" shrinkToFit="1"/>
      <protection hidden="1"/>
    </xf>
    <xf numFmtId="0" fontId="8" fillId="6" borderId="33" xfId="0" applyFont="1" applyFill="1" applyBorder="1" applyAlignment="1" applyProtection="1">
      <alignment horizontal="center" vertical="center" textRotation="255" shrinkToFit="1"/>
      <protection hidden="1"/>
    </xf>
    <xf numFmtId="0" fontId="8" fillId="6" borderId="34" xfId="0" applyFont="1" applyFill="1" applyBorder="1" applyAlignment="1" applyProtection="1">
      <alignment horizontal="center" vertical="center" textRotation="255" shrinkToFit="1"/>
      <protection hidden="1"/>
    </xf>
    <xf numFmtId="0" fontId="8" fillId="6" borderId="34" xfId="0" applyFont="1" applyFill="1" applyBorder="1" applyAlignment="1" applyProtection="1">
      <alignment horizontal="center" vertical="center" shrinkToFit="1"/>
      <protection hidden="1"/>
    </xf>
    <xf numFmtId="0" fontId="9" fillId="6" borderId="20" xfId="0" applyFont="1" applyFill="1" applyBorder="1" applyAlignment="1" applyProtection="1">
      <alignment horizontal="center" vertical="center" wrapText="1" shrinkToFit="1"/>
      <protection hidden="1"/>
    </xf>
    <xf numFmtId="0" fontId="9" fillId="6" borderId="18" xfId="0" applyFont="1" applyFill="1" applyBorder="1" applyAlignment="1" applyProtection="1">
      <alignment horizontal="center" vertical="center" wrapText="1" shrinkToFit="1"/>
      <protection hidden="1"/>
    </xf>
    <xf numFmtId="0" fontId="5" fillId="6" borderId="18" xfId="0" applyFont="1" applyFill="1" applyBorder="1" applyAlignment="1" applyProtection="1">
      <alignment horizontal="center" vertical="center" wrapText="1" shrinkToFit="1"/>
      <protection hidden="1"/>
    </xf>
    <xf numFmtId="0" fontId="5" fillId="6" borderId="32" xfId="0" applyFont="1" applyFill="1" applyBorder="1" applyAlignment="1" applyProtection="1">
      <alignment horizontal="center" vertical="center" textRotation="255" shrinkToFit="1"/>
      <protection hidden="1"/>
    </xf>
    <xf numFmtId="0" fontId="9" fillId="6" borderId="32" xfId="0" applyFont="1" applyFill="1" applyBorder="1" applyAlignment="1" applyProtection="1">
      <alignment horizontal="center" vertical="center" shrinkToFit="1"/>
      <protection hidden="1"/>
    </xf>
    <xf numFmtId="0" fontId="9" fillId="6" borderId="33" xfId="0" applyFont="1" applyFill="1" applyBorder="1" applyAlignment="1" applyProtection="1">
      <alignment horizontal="center" vertical="center" shrinkToFit="1"/>
      <protection hidden="1"/>
    </xf>
    <xf numFmtId="0" fontId="5" fillId="6" borderId="36" xfId="0" applyFont="1" applyFill="1" applyBorder="1" applyAlignment="1" applyProtection="1">
      <alignment horizontal="center" vertical="center" wrapText="1" shrinkToFit="1"/>
      <protection hidden="1"/>
    </xf>
    <xf numFmtId="0" fontId="5" fillId="6" borderId="25" xfId="0" applyFont="1" applyFill="1" applyBorder="1" applyAlignment="1" applyProtection="1">
      <alignment horizontal="center" vertical="center" wrapText="1" shrinkToFit="1"/>
      <protection hidden="1"/>
    </xf>
    <xf numFmtId="0" fontId="5" fillId="6" borderId="13" xfId="0" applyFont="1" applyFill="1" applyBorder="1" applyAlignment="1" applyProtection="1">
      <alignment horizontal="center" vertical="center" wrapText="1" shrinkToFit="1"/>
      <protection hidden="1"/>
    </xf>
    <xf numFmtId="0" fontId="5" fillId="6" borderId="48" xfId="0" applyFont="1" applyFill="1" applyBorder="1" applyAlignment="1" applyProtection="1">
      <alignment horizontal="center" vertical="center" wrapText="1" shrinkToFit="1"/>
      <protection hidden="1"/>
    </xf>
    <xf numFmtId="0" fontId="5" fillId="6" borderId="26" xfId="0" applyFont="1" applyFill="1" applyBorder="1" applyAlignment="1" applyProtection="1">
      <alignment horizontal="center" vertical="center" wrapText="1" shrinkToFit="1"/>
      <protection hidden="1"/>
    </xf>
    <xf numFmtId="0" fontId="5" fillId="6" borderId="21" xfId="0" applyFont="1" applyFill="1" applyBorder="1" applyAlignment="1" applyProtection="1">
      <alignment horizontal="center" vertical="center" wrapText="1" shrinkToFit="1"/>
      <protection hidden="1"/>
    </xf>
    <xf numFmtId="0" fontId="9" fillId="6" borderId="36" xfId="0" applyFont="1" applyFill="1" applyBorder="1" applyAlignment="1" applyProtection="1">
      <alignment horizontal="center" vertical="center" shrinkToFit="1"/>
      <protection hidden="1"/>
    </xf>
    <xf numFmtId="0" fontId="9" fillId="6" borderId="25" xfId="0" applyFont="1" applyFill="1" applyBorder="1" applyAlignment="1" applyProtection="1">
      <alignment horizontal="center" vertical="center" shrinkToFit="1"/>
      <protection hidden="1"/>
    </xf>
    <xf numFmtId="0" fontId="9" fillId="6" borderId="13" xfId="0" applyFont="1" applyFill="1" applyBorder="1" applyAlignment="1" applyProtection="1">
      <alignment horizontal="center" vertical="center" shrinkToFit="1"/>
      <protection hidden="1"/>
    </xf>
    <xf numFmtId="0" fontId="9" fillId="6" borderId="37" xfId="0" applyFont="1" applyFill="1" applyBorder="1" applyAlignment="1" applyProtection="1">
      <alignment horizontal="center" vertical="center" shrinkToFit="1"/>
      <protection hidden="1"/>
    </xf>
    <xf numFmtId="0" fontId="9" fillId="6" borderId="0" xfId="0" applyFont="1" applyFill="1" applyAlignment="1" applyProtection="1">
      <alignment horizontal="center" vertical="center" shrinkToFit="1"/>
      <protection hidden="1"/>
    </xf>
    <xf numFmtId="0" fontId="9" fillId="6" borderId="28" xfId="0" applyFont="1" applyFill="1" applyBorder="1" applyAlignment="1" applyProtection="1">
      <alignment horizontal="center" vertical="center" shrinkToFit="1"/>
      <protection hidden="1"/>
    </xf>
    <xf numFmtId="0" fontId="9" fillId="6" borderId="48" xfId="0" applyFont="1" applyFill="1" applyBorder="1" applyAlignment="1" applyProtection="1">
      <alignment horizontal="center" vertical="center" shrinkToFit="1"/>
      <protection hidden="1"/>
    </xf>
    <xf numFmtId="0" fontId="9" fillId="6" borderId="26" xfId="0" applyFont="1" applyFill="1" applyBorder="1" applyAlignment="1" applyProtection="1">
      <alignment horizontal="center" vertical="center" shrinkToFit="1"/>
      <protection hidden="1"/>
    </xf>
    <xf numFmtId="0" fontId="9" fillId="6" borderId="21" xfId="0" applyFont="1" applyFill="1" applyBorder="1" applyAlignment="1" applyProtection="1">
      <alignment horizontal="center" vertical="center" shrinkToFit="1"/>
      <protection hidden="1"/>
    </xf>
    <xf numFmtId="0" fontId="13" fillId="6" borderId="0" xfId="0" applyFont="1" applyFill="1" applyAlignment="1" applyProtection="1">
      <alignment horizontal="right" vertical="center" shrinkToFit="1"/>
      <protection hidden="1"/>
    </xf>
    <xf numFmtId="0" fontId="13" fillId="6" borderId="4" xfId="0" applyFont="1" applyFill="1" applyBorder="1" applyAlignment="1" applyProtection="1">
      <alignment horizontal="right" vertical="center" shrinkToFit="1"/>
      <protection hidden="1"/>
    </xf>
    <xf numFmtId="0" fontId="13" fillId="6" borderId="0" xfId="0" applyFont="1" applyFill="1" applyAlignment="1" applyProtection="1">
      <alignment horizontal="center" vertical="center" shrinkToFit="1"/>
      <protection hidden="1"/>
    </xf>
    <xf numFmtId="0" fontId="13" fillId="6" borderId="4" xfId="0" applyFont="1" applyFill="1" applyBorder="1" applyAlignment="1" applyProtection="1">
      <alignment horizontal="center" vertical="center" shrinkToFit="1"/>
      <protection hidden="1"/>
    </xf>
    <xf numFmtId="0" fontId="8" fillId="6" borderId="18" xfId="0" applyFont="1" applyFill="1" applyBorder="1" applyAlignment="1" applyProtection="1">
      <alignment horizontal="center" vertical="center" wrapText="1" shrinkToFit="1"/>
      <protection hidden="1"/>
    </xf>
    <xf numFmtId="0" fontId="9" fillId="6" borderId="23" xfId="0" applyFont="1" applyFill="1" applyBorder="1" applyAlignment="1" applyProtection="1">
      <alignment horizontal="center" vertical="center" shrinkToFit="1"/>
      <protection hidden="1"/>
    </xf>
    <xf numFmtId="0" fontId="9" fillId="6" borderId="22" xfId="0" applyFont="1" applyFill="1" applyBorder="1" applyAlignment="1" applyProtection="1">
      <alignment horizontal="center" vertical="center" shrinkToFit="1"/>
      <protection hidden="1"/>
    </xf>
    <xf numFmtId="0" fontId="9" fillId="6" borderId="16" xfId="0" applyFont="1" applyFill="1" applyBorder="1" applyAlignment="1" applyProtection="1">
      <alignment horizontal="center" vertical="center" shrinkToFit="1"/>
      <protection hidden="1"/>
    </xf>
    <xf numFmtId="0" fontId="9" fillId="6" borderId="30" xfId="0" applyFont="1" applyFill="1" applyBorder="1" applyAlignment="1" applyProtection="1">
      <alignment horizontal="center" vertical="center" shrinkToFit="1"/>
      <protection hidden="1"/>
    </xf>
    <xf numFmtId="0" fontId="9" fillId="6" borderId="14" xfId="0" applyFont="1" applyFill="1" applyBorder="1" applyAlignment="1" applyProtection="1">
      <alignment horizontal="center" vertical="center" shrinkToFit="1"/>
      <protection hidden="1"/>
    </xf>
    <xf numFmtId="0" fontId="13" fillId="6" borderId="0" xfId="0" applyFont="1" applyFill="1" applyAlignment="1" applyProtection="1">
      <alignment horizontal="distributed" vertical="center" wrapText="1" shrinkToFit="1"/>
      <protection hidden="1"/>
    </xf>
    <xf numFmtId="0" fontId="13" fillId="6" borderId="4" xfId="0" applyFont="1" applyFill="1" applyBorder="1" applyAlignment="1" applyProtection="1">
      <alignment horizontal="distributed" vertical="center" wrapText="1" shrinkToFit="1"/>
      <protection hidden="1"/>
    </xf>
    <xf numFmtId="0" fontId="9" fillId="6" borderId="18" xfId="0" applyFont="1" applyFill="1" applyBorder="1" applyAlignment="1" applyProtection="1">
      <alignment horizontal="left" vertical="center" shrinkToFit="1"/>
      <protection hidden="1"/>
    </xf>
    <xf numFmtId="0" fontId="9" fillId="6" borderId="20" xfId="0" applyFont="1" applyFill="1" applyBorder="1" applyAlignment="1" applyProtection="1">
      <alignment horizontal="left" vertical="center" shrinkToFit="1"/>
      <protection hidden="1"/>
    </xf>
    <xf numFmtId="0" fontId="9" fillId="6" borderId="9" xfId="0" applyFont="1" applyFill="1" applyBorder="1" applyAlignment="1" applyProtection="1">
      <alignment horizontal="left" vertical="center" wrapText="1" shrinkToFit="1"/>
      <protection hidden="1"/>
    </xf>
    <xf numFmtId="0" fontId="9" fillId="6" borderId="2" xfId="0" applyFont="1" applyFill="1" applyBorder="1" applyAlignment="1" applyProtection="1">
      <alignment horizontal="left" vertical="center" wrapText="1" shrinkToFit="1"/>
      <protection hidden="1"/>
    </xf>
    <xf numFmtId="0" fontId="9" fillId="6" borderId="8" xfId="0" applyFont="1" applyFill="1" applyBorder="1" applyAlignment="1" applyProtection="1">
      <alignment horizontal="left" vertical="center" wrapText="1" shrinkToFit="1"/>
      <protection hidden="1"/>
    </xf>
    <xf numFmtId="0" fontId="9" fillId="6" borderId="7" xfId="0" applyFont="1" applyFill="1" applyBorder="1" applyAlignment="1" applyProtection="1">
      <alignment horizontal="left" vertical="center" wrapText="1" shrinkToFit="1"/>
      <protection hidden="1"/>
    </xf>
    <xf numFmtId="0" fontId="9" fillId="6" borderId="0" xfId="0" applyFont="1" applyFill="1" applyAlignment="1" applyProtection="1">
      <alignment horizontal="left" vertical="center" wrapText="1" shrinkToFit="1"/>
      <protection hidden="1"/>
    </xf>
    <xf numFmtId="0" fontId="9" fillId="6" borderId="6" xfId="0" applyFont="1" applyFill="1" applyBorder="1" applyAlignment="1" applyProtection="1">
      <alignment horizontal="left" vertical="center" wrapText="1" shrinkToFit="1"/>
      <protection hidden="1"/>
    </xf>
    <xf numFmtId="0" fontId="9" fillId="6" borderId="5" xfId="0" applyFont="1" applyFill="1" applyBorder="1" applyAlignment="1" applyProtection="1">
      <alignment horizontal="left" vertical="center" wrapText="1" shrinkToFit="1"/>
      <protection hidden="1"/>
    </xf>
    <xf numFmtId="0" fontId="9" fillId="6" borderId="4" xfId="0" applyFont="1" applyFill="1" applyBorder="1" applyAlignment="1" applyProtection="1">
      <alignment horizontal="left" vertical="center" wrapText="1" shrinkToFit="1"/>
      <protection hidden="1"/>
    </xf>
    <xf numFmtId="0" fontId="9" fillId="6" borderId="3" xfId="0" applyFont="1" applyFill="1" applyBorder="1" applyAlignment="1" applyProtection="1">
      <alignment horizontal="left" vertical="center" wrapText="1" shrinkToFit="1"/>
      <protection hidden="1"/>
    </xf>
    <xf numFmtId="0" fontId="12" fillId="6" borderId="29" xfId="0" applyFont="1" applyFill="1" applyBorder="1" applyAlignment="1" applyProtection="1">
      <alignment horizontal="center" vertical="center" textRotation="255" wrapText="1" shrinkToFit="1"/>
      <protection hidden="1"/>
    </xf>
    <xf numFmtId="0" fontId="12" fillId="6" borderId="31" xfId="0" applyFont="1" applyFill="1" applyBorder="1" applyAlignment="1" applyProtection="1">
      <alignment horizontal="center" vertical="center" textRotation="255" wrapText="1" shrinkToFit="1"/>
      <protection hidden="1"/>
    </xf>
    <xf numFmtId="0" fontId="12" fillId="6" borderId="32" xfId="0" applyFont="1" applyFill="1" applyBorder="1" applyAlignment="1" applyProtection="1">
      <alignment horizontal="center" vertical="center" textRotation="255" wrapText="1" shrinkToFit="1"/>
      <protection hidden="1"/>
    </xf>
    <xf numFmtId="0" fontId="12" fillId="6" borderId="18" xfId="0" applyFont="1" applyFill="1" applyBorder="1" applyAlignment="1" applyProtection="1">
      <alignment horizontal="center" vertical="center" textRotation="255" wrapText="1" shrinkToFit="1"/>
      <protection hidden="1"/>
    </xf>
    <xf numFmtId="0" fontId="12" fillId="6" borderId="53" xfId="0" applyFont="1" applyFill="1" applyBorder="1" applyAlignment="1" applyProtection="1">
      <alignment horizontal="center" vertical="center" textRotation="255" wrapText="1" shrinkToFit="1"/>
      <protection hidden="1"/>
    </xf>
    <xf numFmtId="0" fontId="12" fillId="6" borderId="12" xfId="0" applyFont="1" applyFill="1" applyBorder="1" applyAlignment="1" applyProtection="1">
      <alignment horizontal="center" vertical="center" textRotation="255" wrapText="1" shrinkToFit="1"/>
      <protection hidden="1"/>
    </xf>
    <xf numFmtId="0" fontId="5" fillId="6" borderId="34" xfId="0" applyFont="1" applyFill="1" applyBorder="1" applyAlignment="1" applyProtection="1">
      <alignment horizontal="center" vertical="center" shrinkToFit="1"/>
      <protection hidden="1"/>
    </xf>
    <xf numFmtId="0" fontId="8" fillId="6" borderId="36" xfId="0" applyFont="1" applyFill="1" applyBorder="1" applyAlignment="1" applyProtection="1">
      <alignment horizontal="center" vertical="center" shrinkToFit="1"/>
      <protection hidden="1"/>
    </xf>
    <xf numFmtId="0" fontId="8" fillId="6" borderId="13" xfId="0" applyFont="1" applyFill="1" applyBorder="1" applyAlignment="1" applyProtection="1">
      <alignment horizontal="center" vertical="center" shrinkToFit="1"/>
      <protection hidden="1"/>
    </xf>
    <xf numFmtId="0" fontId="8" fillId="6" borderId="48" xfId="0" applyFont="1" applyFill="1" applyBorder="1" applyAlignment="1" applyProtection="1">
      <alignment horizontal="center" vertical="center" shrinkToFit="1"/>
      <protection hidden="1"/>
    </xf>
    <xf numFmtId="0" fontId="8" fillId="6" borderId="21" xfId="0" applyFont="1" applyFill="1" applyBorder="1" applyAlignment="1" applyProtection="1">
      <alignment horizontal="center" vertical="center" shrinkToFit="1"/>
      <protection hidden="1"/>
    </xf>
    <xf numFmtId="0" fontId="8" fillId="6" borderId="28" xfId="0" applyFont="1" applyFill="1" applyBorder="1" applyAlignment="1" applyProtection="1">
      <alignment horizontal="center" vertical="top" textRotation="255" shrinkToFit="1"/>
      <protection hidden="1"/>
    </xf>
    <xf numFmtId="0" fontId="8" fillId="6" borderId="15" xfId="0" applyFont="1" applyFill="1" applyBorder="1" applyAlignment="1" applyProtection="1">
      <alignment horizontal="center" vertical="top" textRotation="255" shrinkToFit="1"/>
      <protection hidden="1"/>
    </xf>
    <xf numFmtId="0" fontId="8" fillId="6" borderId="37" xfId="0" applyFont="1" applyFill="1" applyBorder="1" applyAlignment="1" applyProtection="1">
      <alignment horizontal="center" vertical="top" textRotation="255" shrinkToFit="1"/>
      <protection hidden="1"/>
    </xf>
    <xf numFmtId="38" fontId="9" fillId="6" borderId="38" xfId="1" applyFont="1" applyFill="1" applyBorder="1" applyAlignment="1" applyProtection="1">
      <alignment horizontal="right" vertical="center" shrinkToFit="1"/>
      <protection hidden="1"/>
    </xf>
    <xf numFmtId="38" fontId="9" fillId="6" borderId="4" xfId="1" applyFont="1" applyFill="1" applyBorder="1" applyAlignment="1" applyProtection="1">
      <alignment horizontal="right" vertical="center" shrinkToFit="1"/>
      <protection hidden="1"/>
    </xf>
    <xf numFmtId="0" fontId="12" fillId="6" borderId="13" xfId="0" applyFont="1" applyFill="1" applyBorder="1" applyAlignment="1" applyProtection="1">
      <alignment horizontal="right" vertical="top" shrinkToFit="1"/>
      <protection hidden="1"/>
    </xf>
    <xf numFmtId="0" fontId="12" fillId="6" borderId="28" xfId="0" applyFont="1" applyFill="1" applyBorder="1" applyAlignment="1" applyProtection="1">
      <alignment horizontal="right" vertical="top" shrinkToFit="1"/>
      <protection hidden="1"/>
    </xf>
    <xf numFmtId="0" fontId="12" fillId="6" borderId="4" xfId="0" applyFont="1" applyFill="1" applyBorder="1" applyAlignment="1" applyProtection="1">
      <alignment horizontal="right" vertical="top" shrinkToFit="1"/>
      <protection hidden="1"/>
    </xf>
    <xf numFmtId="0" fontId="12" fillId="6" borderId="39" xfId="0" applyFont="1" applyFill="1" applyBorder="1" applyAlignment="1" applyProtection="1">
      <alignment horizontal="right" vertical="top" shrinkToFit="1"/>
      <protection hidden="1"/>
    </xf>
    <xf numFmtId="0" fontId="12" fillId="6" borderId="3" xfId="0" applyFont="1" applyFill="1" applyBorder="1" applyAlignment="1" applyProtection="1">
      <alignment horizontal="right" vertical="top" shrinkToFit="1"/>
      <protection hidden="1"/>
    </xf>
    <xf numFmtId="0" fontId="5" fillId="6" borderId="33" xfId="0" applyFont="1" applyFill="1" applyBorder="1" applyAlignment="1" applyProtection="1">
      <alignment horizontal="left" vertical="top" wrapText="1"/>
      <protection hidden="1"/>
    </xf>
    <xf numFmtId="0" fontId="5" fillId="6" borderId="34" xfId="0" applyFont="1" applyFill="1" applyBorder="1" applyAlignment="1" applyProtection="1">
      <alignment horizontal="left" vertical="top" wrapText="1"/>
      <protection hidden="1"/>
    </xf>
    <xf numFmtId="0" fontId="5" fillId="6" borderId="42" xfId="0" applyFont="1" applyFill="1" applyBorder="1" applyAlignment="1" applyProtection="1">
      <alignment horizontal="left" vertical="top" wrapText="1"/>
      <protection hidden="1"/>
    </xf>
    <xf numFmtId="0" fontId="5" fillId="6" borderId="43" xfId="0" applyFont="1" applyFill="1" applyBorder="1" applyAlignment="1" applyProtection="1">
      <alignment horizontal="left" vertical="top" wrapText="1"/>
      <protection hidden="1"/>
    </xf>
    <xf numFmtId="0" fontId="5" fillId="6" borderId="23" xfId="0" applyFont="1" applyFill="1" applyBorder="1" applyAlignment="1" applyProtection="1">
      <alignment horizontal="left" vertical="top" wrapText="1"/>
      <protection hidden="1"/>
    </xf>
    <xf numFmtId="0" fontId="5" fillId="6" borderId="22" xfId="0" applyFont="1" applyFill="1" applyBorder="1" applyAlignment="1" applyProtection="1">
      <alignment horizontal="left" vertical="top" wrapText="1"/>
      <protection hidden="1"/>
    </xf>
    <xf numFmtId="0" fontId="5" fillId="6" borderId="18" xfId="0" applyFont="1" applyFill="1" applyBorder="1" applyAlignment="1" applyProtection="1">
      <alignment horizontal="center" vertical="center"/>
      <protection hidden="1"/>
    </xf>
    <xf numFmtId="0" fontId="11" fillId="6" borderId="2" xfId="0" applyFont="1" applyFill="1" applyBorder="1" applyAlignment="1" applyProtection="1">
      <alignment horizontal="left" vertical="top" wrapText="1"/>
      <protection hidden="1"/>
    </xf>
    <xf numFmtId="0" fontId="11" fillId="6" borderId="0" xfId="0" applyFont="1" applyFill="1" applyAlignment="1" applyProtection="1">
      <alignment horizontal="left" vertical="top" wrapText="1"/>
      <protection hidden="1"/>
    </xf>
    <xf numFmtId="0" fontId="11" fillId="6" borderId="4" xfId="0" applyFont="1" applyFill="1" applyBorder="1" applyAlignment="1" applyProtection="1">
      <alignment horizontal="left" vertical="top" wrapText="1"/>
      <protection hidden="1"/>
    </xf>
    <xf numFmtId="0" fontId="8" fillId="6" borderId="33" xfId="0" applyFont="1" applyFill="1" applyBorder="1" applyAlignment="1" applyProtection="1">
      <alignment horizontal="left" vertical="center" wrapText="1" shrinkToFit="1"/>
      <protection hidden="1"/>
    </xf>
    <xf numFmtId="0" fontId="8" fillId="6" borderId="34" xfId="0" applyFont="1" applyFill="1" applyBorder="1" applyAlignment="1" applyProtection="1">
      <alignment horizontal="left" vertical="center" wrapText="1" shrinkToFit="1"/>
      <protection hidden="1"/>
    </xf>
    <xf numFmtId="180" fontId="9" fillId="6" borderId="18" xfId="0" applyNumberFormat="1" applyFont="1" applyFill="1" applyBorder="1" applyAlignment="1" applyProtection="1">
      <alignment horizontal="center" vertical="center" shrinkToFit="1"/>
      <protection hidden="1"/>
    </xf>
    <xf numFmtId="180" fontId="9" fillId="6" borderId="17" xfId="0" applyNumberFormat="1" applyFont="1" applyFill="1" applyBorder="1" applyAlignment="1" applyProtection="1">
      <alignment horizontal="center" vertical="center" shrinkToFit="1"/>
      <protection hidden="1"/>
    </xf>
    <xf numFmtId="0" fontId="1" fillId="6" borderId="18" xfId="0" applyFont="1" applyFill="1" applyBorder="1" applyAlignment="1" applyProtection="1">
      <alignment horizontal="center" vertical="center" shrinkToFit="1"/>
      <protection hidden="1"/>
    </xf>
    <xf numFmtId="0" fontId="1" fillId="6" borderId="17" xfId="0" applyFont="1" applyFill="1" applyBorder="1" applyAlignment="1" applyProtection="1">
      <alignment horizontal="center" vertical="center" shrinkToFit="1"/>
      <protection hidden="1"/>
    </xf>
    <xf numFmtId="0" fontId="1" fillId="6" borderId="34" xfId="0" applyFont="1" applyFill="1" applyBorder="1" applyAlignment="1" applyProtection="1">
      <alignment horizontal="center" vertical="center" shrinkToFit="1"/>
      <protection hidden="1"/>
    </xf>
    <xf numFmtId="0" fontId="1" fillId="6" borderId="35" xfId="0" applyFont="1" applyFill="1" applyBorder="1" applyAlignment="1" applyProtection="1">
      <alignment horizontal="center" vertical="center" shrinkToFit="1"/>
      <protection hidden="1"/>
    </xf>
    <xf numFmtId="0" fontId="5" fillId="6" borderId="36" xfId="0" applyFont="1" applyFill="1" applyBorder="1" applyAlignment="1" applyProtection="1">
      <alignment horizontal="left" vertical="center" indent="1" shrinkToFit="1"/>
      <protection hidden="1"/>
    </xf>
    <xf numFmtId="0" fontId="5" fillId="6" borderId="25" xfId="0" applyFont="1" applyFill="1" applyBorder="1" applyAlignment="1" applyProtection="1">
      <alignment horizontal="left" vertical="center" indent="1" shrinkToFit="1"/>
      <protection hidden="1"/>
    </xf>
    <xf numFmtId="0" fontId="5" fillId="6" borderId="13" xfId="0" applyFont="1" applyFill="1" applyBorder="1" applyAlignment="1" applyProtection="1">
      <alignment horizontal="left" vertical="center" indent="1" shrinkToFit="1"/>
      <protection hidden="1"/>
    </xf>
    <xf numFmtId="0" fontId="5" fillId="6" borderId="48" xfId="0" applyFont="1" applyFill="1" applyBorder="1" applyAlignment="1" applyProtection="1">
      <alignment horizontal="left" vertical="center" indent="1" shrinkToFit="1"/>
      <protection hidden="1"/>
    </xf>
    <xf numFmtId="0" fontId="5" fillId="6" borderId="26" xfId="0" applyFont="1" applyFill="1" applyBorder="1" applyAlignment="1" applyProtection="1">
      <alignment horizontal="left" vertical="center" indent="1" shrinkToFit="1"/>
      <protection hidden="1"/>
    </xf>
    <xf numFmtId="0" fontId="5" fillId="6" borderId="21" xfId="0" applyFont="1" applyFill="1" applyBorder="1" applyAlignment="1" applyProtection="1">
      <alignment horizontal="left" vertical="center" indent="1" shrinkToFit="1"/>
      <protection hidden="1"/>
    </xf>
    <xf numFmtId="0" fontId="12" fillId="6" borderId="25" xfId="0" applyFont="1" applyFill="1" applyBorder="1" applyAlignment="1" applyProtection="1">
      <alignment horizontal="center" vertical="center" wrapText="1" shrinkToFit="1"/>
      <protection hidden="1"/>
    </xf>
    <xf numFmtId="0" fontId="12" fillId="6" borderId="13" xfId="0" applyFont="1" applyFill="1" applyBorder="1" applyAlignment="1" applyProtection="1">
      <alignment horizontal="center" vertical="center" wrapText="1" shrinkToFit="1"/>
      <protection hidden="1"/>
    </xf>
    <xf numFmtId="0" fontId="12" fillId="6" borderId="37" xfId="0" applyFont="1" applyFill="1" applyBorder="1" applyAlignment="1" applyProtection="1">
      <alignment horizontal="center" vertical="center" wrapText="1" shrinkToFit="1"/>
      <protection hidden="1"/>
    </xf>
    <xf numFmtId="0" fontId="12" fillId="6" borderId="0" xfId="0" applyFont="1" applyFill="1" applyAlignment="1" applyProtection="1">
      <alignment horizontal="center" vertical="center" wrapText="1" shrinkToFit="1"/>
      <protection hidden="1"/>
    </xf>
    <xf numFmtId="0" fontId="12" fillId="6" borderId="28" xfId="0" applyFont="1" applyFill="1" applyBorder="1" applyAlignment="1" applyProtection="1">
      <alignment horizontal="center" vertical="center" wrapText="1" shrinkToFit="1"/>
      <protection hidden="1"/>
    </xf>
    <xf numFmtId="0" fontId="12" fillId="6" borderId="38" xfId="0" applyFont="1" applyFill="1" applyBorder="1" applyAlignment="1" applyProtection="1">
      <alignment horizontal="center" vertical="center" wrapText="1" shrinkToFit="1"/>
      <protection hidden="1"/>
    </xf>
    <xf numFmtId="0" fontId="12" fillId="6" borderId="4" xfId="0" applyFont="1" applyFill="1" applyBorder="1" applyAlignment="1" applyProtection="1">
      <alignment horizontal="center" vertical="center" wrapText="1" shrinkToFit="1"/>
      <protection hidden="1"/>
    </xf>
    <xf numFmtId="0" fontId="12" fillId="6" borderId="39" xfId="0" applyFont="1" applyFill="1" applyBorder="1" applyAlignment="1" applyProtection="1">
      <alignment horizontal="center" vertical="center" wrapText="1" shrinkToFit="1"/>
      <protection hidden="1"/>
    </xf>
    <xf numFmtId="0" fontId="9" fillId="6" borderId="38" xfId="0" applyFont="1" applyFill="1" applyBorder="1" applyAlignment="1" applyProtection="1">
      <alignment horizontal="center" vertical="center" shrinkToFit="1"/>
      <protection hidden="1"/>
    </xf>
    <xf numFmtId="0" fontId="9" fillId="6" borderId="4" xfId="0" applyFont="1" applyFill="1" applyBorder="1" applyAlignment="1" applyProtection="1">
      <alignment horizontal="center" vertical="center" shrinkToFit="1"/>
      <protection hidden="1"/>
    </xf>
    <xf numFmtId="0" fontId="9" fillId="6" borderId="39" xfId="0" applyFont="1" applyFill="1" applyBorder="1" applyAlignment="1" applyProtection="1">
      <alignment horizontal="center" vertical="center" shrinkToFit="1"/>
      <protection hidden="1"/>
    </xf>
    <xf numFmtId="0" fontId="9" fillId="6" borderId="29" xfId="0" applyFont="1" applyFill="1" applyBorder="1" applyAlignment="1" applyProtection="1">
      <alignment horizontal="left" wrapText="1" shrinkToFit="1"/>
      <protection hidden="1"/>
    </xf>
    <xf numFmtId="0" fontId="9" fillId="6" borderId="31" xfId="0" applyFont="1" applyFill="1" applyBorder="1" applyAlignment="1" applyProtection="1">
      <alignment horizontal="left" wrapText="1" shrinkToFit="1"/>
      <protection hidden="1"/>
    </xf>
    <xf numFmtId="0" fontId="9" fillId="6" borderId="32" xfId="0" applyFont="1" applyFill="1" applyBorder="1" applyAlignment="1" applyProtection="1">
      <alignment horizontal="left" wrapText="1" shrinkToFit="1"/>
      <protection hidden="1"/>
    </xf>
    <xf numFmtId="0" fontId="9" fillId="6" borderId="18" xfId="0" applyFont="1" applyFill="1" applyBorder="1" applyAlignment="1" applyProtection="1">
      <alignment horizontal="left" wrapText="1" shrinkToFit="1"/>
      <protection hidden="1"/>
    </xf>
    <xf numFmtId="0" fontId="4" fillId="6" borderId="0" xfId="0" applyFont="1" applyFill="1" applyAlignment="1" applyProtection="1">
      <alignment horizontal="left" vertical="center" wrapText="1" shrinkToFit="1"/>
      <protection hidden="1"/>
    </xf>
    <xf numFmtId="0" fontId="4" fillId="6" borderId="0" xfId="0" applyFont="1" applyFill="1" applyAlignment="1" applyProtection="1">
      <alignment horizontal="center" vertical="center" wrapText="1" shrinkToFit="1"/>
      <protection hidden="1"/>
    </xf>
    <xf numFmtId="0" fontId="11" fillId="6" borderId="0" xfId="0" applyFont="1" applyFill="1" applyAlignment="1" applyProtection="1">
      <alignment horizontal="center" vertical="center" shrinkToFit="1"/>
      <protection hidden="1"/>
    </xf>
    <xf numFmtId="0" fontId="11" fillId="6" borderId="0" xfId="0" applyFont="1" applyFill="1" applyAlignment="1" applyProtection="1">
      <alignment horizontal="center" vertical="center" wrapText="1" shrinkToFit="1"/>
      <protection hidden="1"/>
    </xf>
    <xf numFmtId="0" fontId="5" fillId="6" borderId="0" xfId="0" applyFont="1" applyFill="1" applyAlignment="1" applyProtection="1">
      <alignment horizontal="left" vertical="center" wrapText="1"/>
      <protection hidden="1"/>
    </xf>
    <xf numFmtId="0" fontId="5" fillId="6" borderId="4" xfId="0" applyFont="1" applyFill="1" applyBorder="1" applyAlignment="1" applyProtection="1">
      <alignment horizontal="left" vertical="center" wrapText="1"/>
      <protection hidden="1"/>
    </xf>
    <xf numFmtId="0" fontId="11" fillId="6" borderId="4" xfId="0" applyFont="1" applyFill="1" applyBorder="1" applyAlignment="1" applyProtection="1">
      <alignment horizontal="center" vertical="center" shrinkToFit="1"/>
      <protection hidden="1"/>
    </xf>
    <xf numFmtId="0" fontId="4" fillId="6" borderId="4" xfId="0" applyFont="1" applyFill="1" applyBorder="1" applyAlignment="1" applyProtection="1">
      <alignment horizontal="left" vertical="center" wrapText="1" shrinkToFit="1"/>
      <protection hidden="1"/>
    </xf>
    <xf numFmtId="0" fontId="5" fillId="6" borderId="29" xfId="0" applyFont="1" applyFill="1" applyBorder="1" applyAlignment="1" applyProtection="1">
      <alignment horizontal="center" vertical="center" wrapText="1" shrinkToFit="1"/>
      <protection hidden="1"/>
    </xf>
    <xf numFmtId="0" fontId="5" fillId="6" borderId="31" xfId="0" applyFont="1" applyFill="1" applyBorder="1" applyAlignment="1" applyProtection="1">
      <alignment horizontal="center" vertical="center" wrapText="1" shrinkToFit="1"/>
      <protection hidden="1"/>
    </xf>
    <xf numFmtId="0" fontId="5" fillId="6" borderId="32" xfId="0" applyFont="1" applyFill="1" applyBorder="1" applyAlignment="1" applyProtection="1">
      <alignment horizontal="center" vertical="center" wrapText="1" shrinkToFit="1"/>
      <protection hidden="1"/>
    </xf>
    <xf numFmtId="0" fontId="5" fillId="6" borderId="40" xfId="0" applyFont="1" applyFill="1" applyBorder="1" applyAlignment="1" applyProtection="1">
      <alignment horizontal="center" vertical="center" wrapText="1" shrinkToFit="1"/>
      <protection hidden="1"/>
    </xf>
    <xf numFmtId="0" fontId="5" fillId="6" borderId="17" xfId="0" applyFont="1" applyFill="1" applyBorder="1" applyAlignment="1" applyProtection="1">
      <alignment horizontal="center" vertical="center" wrapText="1" shrinkToFit="1"/>
      <protection hidden="1"/>
    </xf>
    <xf numFmtId="0" fontId="5" fillId="6" borderId="29" xfId="0" applyFont="1" applyFill="1" applyBorder="1" applyAlignment="1" applyProtection="1">
      <alignment horizontal="center" vertical="center" shrinkToFit="1"/>
      <protection hidden="1"/>
    </xf>
    <xf numFmtId="0" fontId="5" fillId="6" borderId="32" xfId="0" applyFont="1" applyFill="1" applyBorder="1" applyAlignment="1" applyProtection="1">
      <alignment horizontal="center" vertical="center" shrinkToFit="1"/>
      <protection hidden="1"/>
    </xf>
    <xf numFmtId="0" fontId="5" fillId="6" borderId="31" xfId="0" applyFont="1" applyFill="1" applyBorder="1" applyAlignment="1" applyProtection="1">
      <alignment horizontal="center" vertical="center"/>
      <protection hidden="1"/>
    </xf>
    <xf numFmtId="0" fontId="5" fillId="6" borderId="40" xfId="0" applyFont="1" applyFill="1" applyBorder="1" applyAlignment="1" applyProtection="1">
      <alignment horizontal="center" vertical="center" shrinkToFit="1"/>
      <protection hidden="1"/>
    </xf>
    <xf numFmtId="0" fontId="5" fillId="6" borderId="17" xfId="0" applyFont="1" applyFill="1" applyBorder="1" applyAlignment="1" applyProtection="1">
      <alignment horizontal="center" vertical="center" shrinkToFit="1"/>
      <protection hidden="1"/>
    </xf>
    <xf numFmtId="38" fontId="8" fillId="6" borderId="36" xfId="1" applyFont="1" applyFill="1" applyBorder="1" applyAlignment="1" applyProtection="1">
      <alignment horizontal="right" vertical="center" shrinkToFit="1"/>
      <protection hidden="1"/>
    </xf>
    <xf numFmtId="38" fontId="8" fillId="6" borderId="25" xfId="1" applyFont="1" applyFill="1" applyBorder="1" applyAlignment="1" applyProtection="1">
      <alignment horizontal="right" vertical="center" shrinkToFit="1"/>
      <protection hidden="1"/>
    </xf>
    <xf numFmtId="38" fontId="8" fillId="6" borderId="37" xfId="1" applyFont="1" applyFill="1" applyBorder="1" applyAlignment="1" applyProtection="1">
      <alignment horizontal="right" vertical="center" shrinkToFit="1"/>
      <protection hidden="1"/>
    </xf>
    <xf numFmtId="38" fontId="8" fillId="6" borderId="0" xfId="1" applyFont="1" applyFill="1" applyBorder="1" applyAlignment="1" applyProtection="1">
      <alignment horizontal="right" vertical="center" shrinkToFit="1"/>
      <protection hidden="1"/>
    </xf>
    <xf numFmtId="38" fontId="8" fillId="6" borderId="48" xfId="1" applyFont="1" applyFill="1" applyBorder="1" applyAlignment="1" applyProtection="1">
      <alignment horizontal="right" vertical="center" shrinkToFit="1"/>
      <protection hidden="1"/>
    </xf>
    <xf numFmtId="38" fontId="8" fillId="6" borderId="26" xfId="1" applyFont="1" applyFill="1" applyBorder="1" applyAlignment="1" applyProtection="1">
      <alignment horizontal="right" vertical="center" shrinkToFit="1"/>
      <protection hidden="1"/>
    </xf>
    <xf numFmtId="177" fontId="8" fillId="6" borderId="18" xfId="1" applyNumberFormat="1" applyFont="1" applyFill="1" applyBorder="1" applyAlignment="1" applyProtection="1">
      <alignment horizontal="center" vertical="center" shrinkToFit="1"/>
      <protection hidden="1"/>
    </xf>
    <xf numFmtId="0" fontId="12" fillId="6" borderId="24" xfId="0" applyFont="1" applyFill="1" applyBorder="1" applyAlignment="1" applyProtection="1">
      <alignment horizontal="right" vertical="top" wrapText="1" shrinkToFit="1"/>
      <protection hidden="1"/>
    </xf>
    <xf numFmtId="0" fontId="12" fillId="6" borderId="6" xfId="0" applyFont="1" applyFill="1" applyBorder="1" applyAlignment="1" applyProtection="1">
      <alignment horizontal="right" vertical="top" wrapText="1" shrinkToFit="1"/>
      <protection hidden="1"/>
    </xf>
    <xf numFmtId="0" fontId="12" fillId="6" borderId="27" xfId="0" applyFont="1" applyFill="1" applyBorder="1" applyAlignment="1" applyProtection="1">
      <alignment horizontal="right" vertical="top" wrapText="1" shrinkToFit="1"/>
      <protection hidden="1"/>
    </xf>
    <xf numFmtId="0" fontId="8" fillId="6" borderId="32" xfId="0" applyFont="1" applyFill="1" applyBorder="1" applyAlignment="1" applyProtection="1">
      <alignment horizontal="center" vertical="center" shrinkToFit="1"/>
      <protection hidden="1"/>
    </xf>
    <xf numFmtId="0" fontId="8" fillId="6" borderId="48" xfId="0" applyFont="1" applyFill="1" applyBorder="1" applyAlignment="1" applyProtection="1">
      <alignment horizontal="left" vertical="center" shrinkToFit="1"/>
      <protection hidden="1"/>
    </xf>
    <xf numFmtId="0" fontId="8" fillId="6" borderId="26" xfId="0" applyFont="1" applyFill="1" applyBorder="1" applyAlignment="1" applyProtection="1">
      <alignment horizontal="left" vertical="center" shrinkToFit="1"/>
      <protection hidden="1"/>
    </xf>
    <xf numFmtId="0" fontId="8" fillId="6" borderId="21" xfId="0" applyFont="1" applyFill="1" applyBorder="1" applyAlignment="1" applyProtection="1">
      <alignment horizontal="left" vertical="center" shrinkToFit="1"/>
      <protection hidden="1"/>
    </xf>
    <xf numFmtId="0" fontId="12" fillId="6" borderId="21" xfId="0" applyFont="1" applyFill="1" applyBorder="1" applyAlignment="1" applyProtection="1">
      <alignment horizontal="right" vertical="top" shrinkToFit="1"/>
      <protection hidden="1"/>
    </xf>
    <xf numFmtId="0" fontId="12" fillId="6" borderId="25" xfId="0" applyFont="1" applyFill="1" applyBorder="1" applyAlignment="1" applyProtection="1">
      <alignment horizontal="center" vertical="top" wrapText="1" shrinkToFit="1"/>
      <protection hidden="1"/>
    </xf>
    <xf numFmtId="0" fontId="12" fillId="6" borderId="24" xfId="0" applyFont="1" applyFill="1" applyBorder="1" applyAlignment="1" applyProtection="1">
      <alignment horizontal="center" vertical="top" wrapText="1" shrinkToFit="1"/>
      <protection hidden="1"/>
    </xf>
    <xf numFmtId="0" fontId="12" fillId="6" borderId="0" xfId="0" applyFont="1" applyFill="1" applyAlignment="1" applyProtection="1">
      <alignment horizontal="center" vertical="top" wrapText="1" shrinkToFit="1"/>
      <protection hidden="1"/>
    </xf>
    <xf numFmtId="0" fontId="12" fillId="6" borderId="6" xfId="0" applyFont="1" applyFill="1" applyBorder="1" applyAlignment="1" applyProtection="1">
      <alignment horizontal="center" vertical="top" wrapText="1" shrinkToFit="1"/>
      <protection hidden="1"/>
    </xf>
    <xf numFmtId="0" fontId="12" fillId="6" borderId="26" xfId="0" applyFont="1" applyFill="1" applyBorder="1" applyAlignment="1" applyProtection="1">
      <alignment horizontal="center" vertical="top" wrapText="1" shrinkToFit="1"/>
      <protection hidden="1"/>
    </xf>
    <xf numFmtId="0" fontId="12" fillId="6" borderId="27" xfId="0" applyFont="1" applyFill="1" applyBorder="1" applyAlignment="1" applyProtection="1">
      <alignment horizontal="center" vertical="top" wrapText="1" shrinkToFit="1"/>
      <protection hidden="1"/>
    </xf>
    <xf numFmtId="0" fontId="8" fillId="6" borderId="33" xfId="0" applyFont="1" applyFill="1" applyBorder="1" applyAlignment="1" applyProtection="1">
      <alignment horizontal="center" vertical="center" shrinkToFit="1"/>
      <protection hidden="1"/>
    </xf>
    <xf numFmtId="0" fontId="8" fillId="6" borderId="18" xfId="0" applyFont="1" applyFill="1" applyBorder="1" applyAlignment="1" applyProtection="1">
      <alignment horizontal="left" vertical="center" shrinkToFit="1"/>
      <protection hidden="1"/>
    </xf>
    <xf numFmtId="0" fontId="8" fillId="6" borderId="34" xfId="0" applyFont="1" applyFill="1" applyBorder="1" applyAlignment="1" applyProtection="1">
      <alignment horizontal="left" vertical="center" shrinkToFit="1"/>
      <protection hidden="1"/>
    </xf>
    <xf numFmtId="38" fontId="8" fillId="6" borderId="38" xfId="1" applyFont="1" applyFill="1" applyBorder="1" applyAlignment="1" applyProtection="1">
      <alignment horizontal="right" vertical="center" shrinkToFit="1"/>
      <protection hidden="1"/>
    </xf>
    <xf numFmtId="38" fontId="8" fillId="6" borderId="4" xfId="1" applyFont="1" applyFill="1" applyBorder="1" applyAlignment="1" applyProtection="1">
      <alignment horizontal="right" vertical="center" shrinkToFit="1"/>
      <protection hidden="1"/>
    </xf>
    <xf numFmtId="0" fontId="5" fillId="6" borderId="2" xfId="0" applyFont="1" applyFill="1" applyBorder="1" applyAlignment="1" applyProtection="1">
      <alignment horizontal="center" vertical="center" shrinkToFit="1"/>
      <protection hidden="1"/>
    </xf>
    <xf numFmtId="0" fontId="5" fillId="6" borderId="29" xfId="0" applyFont="1" applyFill="1" applyBorder="1" applyAlignment="1" applyProtection="1">
      <alignment horizontal="center" vertical="center" wrapText="1"/>
      <protection hidden="1"/>
    </xf>
    <xf numFmtId="0" fontId="5" fillId="6" borderId="31" xfId="0" applyFont="1" applyFill="1" applyBorder="1" applyAlignment="1" applyProtection="1">
      <alignment horizontal="center" vertical="center" wrapText="1"/>
      <protection hidden="1"/>
    </xf>
    <xf numFmtId="0" fontId="5" fillId="6" borderId="32" xfId="0" applyFont="1" applyFill="1" applyBorder="1" applyAlignment="1" applyProtection="1">
      <alignment horizontal="center" vertical="center" wrapText="1"/>
      <protection hidden="1"/>
    </xf>
    <xf numFmtId="0" fontId="5" fillId="6" borderId="18" xfId="0" applyFont="1" applyFill="1" applyBorder="1" applyAlignment="1" applyProtection="1">
      <alignment horizontal="center" vertical="center" wrapText="1"/>
      <protection hidden="1"/>
    </xf>
    <xf numFmtId="0" fontId="5" fillId="6" borderId="40" xfId="0" applyFont="1" applyFill="1" applyBorder="1" applyAlignment="1" applyProtection="1">
      <alignment horizontal="center" vertical="center"/>
      <protection hidden="1"/>
    </xf>
    <xf numFmtId="0" fontId="5" fillId="6" borderId="17" xfId="0" applyFont="1" applyFill="1" applyBorder="1" applyAlignment="1" applyProtection="1">
      <alignment horizontal="center" vertical="center"/>
      <protection hidden="1"/>
    </xf>
    <xf numFmtId="0" fontId="14" fillId="6" borderId="32" xfId="0" applyFont="1" applyFill="1" applyBorder="1" applyAlignment="1" applyProtection="1">
      <alignment horizontal="center" vertical="center" wrapText="1" shrinkToFit="1"/>
      <protection hidden="1"/>
    </xf>
    <xf numFmtId="0" fontId="12" fillId="6" borderId="25" xfId="0" applyFont="1" applyFill="1" applyBorder="1" applyAlignment="1" applyProtection="1">
      <alignment horizontal="center" vertical="top" shrinkToFit="1"/>
      <protection hidden="1"/>
    </xf>
    <xf numFmtId="0" fontId="12" fillId="6" borderId="13" xfId="0" applyFont="1" applyFill="1" applyBorder="1" applyAlignment="1" applyProtection="1">
      <alignment horizontal="center" vertical="top" shrinkToFit="1"/>
      <protection hidden="1"/>
    </xf>
    <xf numFmtId="0" fontId="12" fillId="6" borderId="0" xfId="0" applyFont="1" applyFill="1" applyAlignment="1" applyProtection="1">
      <alignment horizontal="center" vertical="top" shrinkToFit="1"/>
      <protection hidden="1"/>
    </xf>
    <xf numFmtId="0" fontId="12" fillId="6" borderId="28" xfId="0" applyFont="1" applyFill="1" applyBorder="1" applyAlignment="1" applyProtection="1">
      <alignment horizontal="center" vertical="top" shrinkToFit="1"/>
      <protection hidden="1"/>
    </xf>
    <xf numFmtId="0" fontId="12" fillId="6" borderId="26" xfId="0" applyFont="1" applyFill="1" applyBorder="1" applyAlignment="1" applyProtection="1">
      <alignment horizontal="center" vertical="top" shrinkToFit="1"/>
      <protection hidden="1"/>
    </xf>
    <xf numFmtId="0" fontId="12" fillId="6" borderId="21" xfId="0" applyFont="1" applyFill="1" applyBorder="1" applyAlignment="1" applyProtection="1">
      <alignment horizontal="center" vertical="top" shrinkToFit="1"/>
      <protection hidden="1"/>
    </xf>
    <xf numFmtId="0" fontId="8" fillId="6" borderId="17" xfId="0" applyFont="1" applyFill="1" applyBorder="1" applyAlignment="1" applyProtection="1">
      <alignment horizontal="left" vertical="center" shrinkToFit="1"/>
      <protection hidden="1"/>
    </xf>
    <xf numFmtId="0" fontId="5" fillId="6" borderId="8" xfId="0" applyFont="1" applyFill="1" applyBorder="1" applyAlignment="1" applyProtection="1">
      <alignment horizontal="center" vertical="center" shrinkToFit="1"/>
      <protection hidden="1"/>
    </xf>
    <xf numFmtId="0" fontId="5" fillId="6" borderId="32" xfId="0" applyFont="1" applyFill="1" applyBorder="1" applyAlignment="1" applyProtection="1">
      <alignment horizontal="distributed" vertical="center" wrapText="1" indent="1" shrinkToFit="1"/>
      <protection hidden="1"/>
    </xf>
    <xf numFmtId="0" fontId="5" fillId="6" borderId="18" xfId="0" applyFont="1" applyFill="1" applyBorder="1" applyAlignment="1" applyProtection="1">
      <alignment horizontal="distributed" vertical="center" wrapText="1" indent="1" shrinkToFit="1"/>
      <protection hidden="1"/>
    </xf>
    <xf numFmtId="0" fontId="5" fillId="6" borderId="33" xfId="0" applyFont="1" applyFill="1" applyBorder="1" applyAlignment="1" applyProtection="1">
      <alignment horizontal="distributed" vertical="center" wrapText="1" indent="1" shrinkToFit="1"/>
      <protection hidden="1"/>
    </xf>
    <xf numFmtId="0" fontId="5" fillId="6" borderId="34" xfId="0" applyFont="1" applyFill="1" applyBorder="1" applyAlignment="1" applyProtection="1">
      <alignment horizontal="distributed" vertical="center" wrapText="1" indent="1" shrinkToFit="1"/>
      <protection hidden="1"/>
    </xf>
    <xf numFmtId="0" fontId="8" fillId="6" borderId="35" xfId="0" applyFont="1" applyFill="1" applyBorder="1" applyAlignment="1" applyProtection="1">
      <alignment horizontal="left" vertical="center" shrinkToFit="1"/>
      <protection hidden="1"/>
    </xf>
    <xf numFmtId="0" fontId="5" fillId="6" borderId="13" xfId="0" applyFont="1" applyFill="1" applyBorder="1" applyAlignment="1" applyProtection="1">
      <alignment horizontal="center" vertical="center" shrinkToFit="1"/>
      <protection hidden="1"/>
    </xf>
    <xf numFmtId="0" fontId="5" fillId="6" borderId="0" xfId="0" applyFont="1" applyFill="1" applyAlignment="1" applyProtection="1">
      <alignment horizontal="center" vertical="center" shrinkToFit="1"/>
      <protection hidden="1"/>
    </xf>
    <xf numFmtId="0" fontId="5" fillId="6" borderId="28" xfId="0" applyFont="1" applyFill="1" applyBorder="1" applyAlignment="1" applyProtection="1">
      <alignment horizontal="center" vertical="center" shrinkToFit="1"/>
      <protection hidden="1"/>
    </xf>
    <xf numFmtId="0" fontId="5" fillId="6" borderId="4" xfId="0" applyFont="1" applyFill="1" applyBorder="1" applyAlignment="1" applyProtection="1">
      <alignment horizontal="center" vertical="center" shrinkToFit="1"/>
      <protection hidden="1"/>
    </xf>
    <xf numFmtId="0" fontId="5" fillId="6" borderId="39" xfId="0" applyFont="1" applyFill="1" applyBorder="1" applyAlignment="1" applyProtection="1">
      <alignment horizontal="center" vertical="center" shrinkToFit="1"/>
      <protection hidden="1"/>
    </xf>
    <xf numFmtId="0" fontId="5" fillId="6" borderId="6" xfId="0" applyFont="1" applyFill="1" applyBorder="1" applyAlignment="1" applyProtection="1">
      <alignment horizontal="center" vertical="center" shrinkToFit="1"/>
      <protection hidden="1"/>
    </xf>
    <xf numFmtId="0" fontId="5" fillId="6" borderId="3" xfId="0" applyFont="1" applyFill="1" applyBorder="1" applyAlignment="1" applyProtection="1">
      <alignment horizontal="center" vertical="center" shrinkToFit="1"/>
      <protection hidden="1"/>
    </xf>
    <xf numFmtId="0" fontId="5" fillId="6" borderId="0" xfId="0" applyFont="1" applyFill="1" applyAlignment="1" applyProtection="1">
      <alignment horizontal="center" vertical="center" wrapText="1" shrinkToFit="1"/>
      <protection hidden="1"/>
    </xf>
    <xf numFmtId="0" fontId="11" fillId="6" borderId="29" xfId="0" applyFont="1" applyFill="1" applyBorder="1" applyAlignment="1" applyProtection="1">
      <alignment horizontal="center" vertical="center"/>
      <protection hidden="1"/>
    </xf>
    <xf numFmtId="0" fontId="11" fillId="6" borderId="31" xfId="0" applyFont="1" applyFill="1" applyBorder="1" applyAlignment="1" applyProtection="1">
      <alignment horizontal="center" vertical="center"/>
      <protection hidden="1"/>
    </xf>
    <xf numFmtId="0" fontId="11" fillId="6" borderId="32" xfId="0" applyFont="1" applyFill="1" applyBorder="1" applyAlignment="1" applyProtection="1">
      <alignment horizontal="center" vertical="center"/>
      <protection hidden="1"/>
    </xf>
    <xf numFmtId="0" fontId="11" fillId="6" borderId="18" xfId="0" applyFont="1" applyFill="1" applyBorder="1" applyAlignment="1" applyProtection="1">
      <alignment horizontal="center" vertical="center"/>
      <protection hidden="1"/>
    </xf>
    <xf numFmtId="0" fontId="5" fillId="6" borderId="40" xfId="0" applyFont="1" applyFill="1" applyBorder="1" applyAlignment="1" applyProtection="1">
      <alignment horizontal="center" vertical="center" wrapText="1"/>
      <protection hidden="1"/>
    </xf>
    <xf numFmtId="0" fontId="5" fillId="6" borderId="17" xfId="0" applyFont="1" applyFill="1" applyBorder="1" applyAlignment="1" applyProtection="1">
      <alignment horizontal="center" vertical="center" wrapText="1"/>
      <protection hidden="1"/>
    </xf>
    <xf numFmtId="0" fontId="5" fillId="6" borderId="32" xfId="0" applyFont="1" applyFill="1" applyBorder="1" applyAlignment="1" applyProtection="1">
      <alignment horizontal="center" vertical="center"/>
      <protection hidden="1"/>
    </xf>
    <xf numFmtId="38" fontId="12" fillId="6" borderId="25" xfId="1" applyFont="1" applyFill="1" applyBorder="1" applyAlignment="1" applyProtection="1">
      <alignment horizontal="right" vertical="top" shrinkToFit="1"/>
      <protection hidden="1"/>
    </xf>
    <xf numFmtId="38" fontId="12" fillId="6" borderId="13" xfId="1" applyFont="1" applyFill="1" applyBorder="1" applyAlignment="1" applyProtection="1">
      <alignment horizontal="right" vertical="top" shrinkToFit="1"/>
      <protection hidden="1"/>
    </xf>
    <xf numFmtId="38" fontId="12" fillId="6" borderId="0" xfId="1" applyFont="1" applyFill="1" applyBorder="1" applyAlignment="1" applyProtection="1">
      <alignment horizontal="right" vertical="top" shrinkToFit="1"/>
      <protection hidden="1"/>
    </xf>
    <xf numFmtId="38" fontId="12" fillId="6" borderId="28" xfId="1" applyFont="1" applyFill="1" applyBorder="1" applyAlignment="1" applyProtection="1">
      <alignment horizontal="right" vertical="top" shrinkToFit="1"/>
      <protection hidden="1"/>
    </xf>
    <xf numFmtId="38" fontId="12" fillId="6" borderId="26" xfId="1" applyFont="1" applyFill="1" applyBorder="1" applyAlignment="1" applyProtection="1">
      <alignment horizontal="right" vertical="top" shrinkToFit="1"/>
      <protection hidden="1"/>
    </xf>
    <xf numFmtId="38" fontId="12" fillId="6" borderId="21" xfId="1" applyFont="1" applyFill="1" applyBorder="1" applyAlignment="1" applyProtection="1">
      <alignment horizontal="right" vertical="top" shrinkToFit="1"/>
      <protection hidden="1"/>
    </xf>
    <xf numFmtId="38" fontId="12" fillId="6" borderId="25" xfId="1" applyFont="1" applyFill="1" applyBorder="1" applyAlignment="1" applyProtection="1">
      <alignment horizontal="center" vertical="top" shrinkToFit="1"/>
      <protection hidden="1"/>
    </xf>
    <xf numFmtId="38" fontId="12" fillId="6" borderId="13" xfId="1" applyFont="1" applyFill="1" applyBorder="1" applyAlignment="1" applyProtection="1">
      <alignment horizontal="center" vertical="top" shrinkToFit="1"/>
      <protection hidden="1"/>
    </xf>
    <xf numFmtId="38" fontId="12" fillId="6" borderId="0" xfId="1" applyFont="1" applyFill="1" applyBorder="1" applyAlignment="1" applyProtection="1">
      <alignment horizontal="center" vertical="top" shrinkToFit="1"/>
      <protection hidden="1"/>
    </xf>
    <xf numFmtId="38" fontId="12" fillId="6" borderId="28" xfId="1" applyFont="1" applyFill="1" applyBorder="1" applyAlignment="1" applyProtection="1">
      <alignment horizontal="center" vertical="top" shrinkToFit="1"/>
      <protection hidden="1"/>
    </xf>
    <xf numFmtId="38" fontId="12" fillId="6" borderId="26" xfId="1" applyFont="1" applyFill="1" applyBorder="1" applyAlignment="1" applyProtection="1">
      <alignment horizontal="center" vertical="top" shrinkToFit="1"/>
      <protection hidden="1"/>
    </xf>
    <xf numFmtId="38" fontId="12" fillId="6" borderId="21" xfId="1" applyFont="1" applyFill="1" applyBorder="1" applyAlignment="1" applyProtection="1">
      <alignment horizontal="center" vertical="top" shrinkToFit="1"/>
      <protection hidden="1"/>
    </xf>
    <xf numFmtId="38" fontId="12" fillId="6" borderId="36" xfId="1" applyFont="1" applyFill="1" applyBorder="1" applyAlignment="1" applyProtection="1">
      <alignment horizontal="left" vertical="top" shrinkToFit="1"/>
      <protection hidden="1"/>
    </xf>
    <xf numFmtId="38" fontId="12" fillId="6" borderId="25" xfId="1" applyFont="1" applyFill="1" applyBorder="1" applyAlignment="1" applyProtection="1">
      <alignment horizontal="left" vertical="top" shrinkToFit="1"/>
      <protection hidden="1"/>
    </xf>
    <xf numFmtId="38" fontId="12" fillId="6" borderId="37" xfId="1" applyFont="1" applyFill="1" applyBorder="1" applyAlignment="1" applyProtection="1">
      <alignment horizontal="left" vertical="top" shrinkToFit="1"/>
      <protection hidden="1"/>
    </xf>
    <xf numFmtId="38" fontId="12" fillId="6" borderId="0" xfId="1" applyFont="1" applyFill="1" applyBorder="1" applyAlignment="1" applyProtection="1">
      <alignment horizontal="left" vertical="top" shrinkToFit="1"/>
      <protection hidden="1"/>
    </xf>
    <xf numFmtId="38" fontId="12" fillId="6" borderId="48" xfId="1" applyFont="1" applyFill="1" applyBorder="1" applyAlignment="1" applyProtection="1">
      <alignment horizontal="left" vertical="top" shrinkToFit="1"/>
      <protection hidden="1"/>
    </xf>
    <xf numFmtId="38" fontId="12" fillId="6" borderId="26" xfId="1" applyFont="1" applyFill="1" applyBorder="1" applyAlignment="1" applyProtection="1">
      <alignment horizontal="left" vertical="top" shrinkToFit="1"/>
      <protection hidden="1"/>
    </xf>
    <xf numFmtId="0" fontId="12" fillId="6" borderId="25" xfId="0" applyFont="1" applyFill="1" applyBorder="1" applyAlignment="1" applyProtection="1">
      <alignment horizontal="right" vertical="top" wrapText="1"/>
      <protection hidden="1"/>
    </xf>
    <xf numFmtId="0" fontId="12" fillId="6" borderId="24" xfId="0" applyFont="1" applyFill="1" applyBorder="1" applyAlignment="1" applyProtection="1">
      <alignment horizontal="right" vertical="top" wrapText="1"/>
      <protection hidden="1"/>
    </xf>
    <xf numFmtId="0" fontId="12" fillId="6" borderId="0" xfId="0" applyFont="1" applyFill="1" applyAlignment="1" applyProtection="1">
      <alignment horizontal="right" vertical="top" wrapText="1"/>
      <protection hidden="1"/>
    </xf>
    <xf numFmtId="0" fontId="12" fillId="6" borderId="6" xfId="0" applyFont="1" applyFill="1" applyBorder="1" applyAlignment="1" applyProtection="1">
      <alignment horizontal="right" vertical="top" wrapText="1"/>
      <protection hidden="1"/>
    </xf>
    <xf numFmtId="0" fontId="12" fillId="6" borderId="26" xfId="0" applyFont="1" applyFill="1" applyBorder="1" applyAlignment="1" applyProtection="1">
      <alignment horizontal="right" vertical="top" wrapText="1"/>
      <protection hidden="1"/>
    </xf>
    <xf numFmtId="0" fontId="12" fillId="6" borderId="27" xfId="0" applyFont="1" applyFill="1" applyBorder="1" applyAlignment="1" applyProtection="1">
      <alignment horizontal="right" vertical="top" wrapText="1"/>
      <protection hidden="1"/>
    </xf>
    <xf numFmtId="0" fontId="5" fillId="6" borderId="33" xfId="0" applyFont="1" applyFill="1" applyBorder="1" applyAlignment="1" applyProtection="1">
      <alignment horizontal="center" vertical="center"/>
      <protection hidden="1"/>
    </xf>
    <xf numFmtId="0" fontId="5" fillId="6" borderId="34" xfId="0" applyFont="1" applyFill="1" applyBorder="1" applyAlignment="1" applyProtection="1">
      <alignment horizontal="center" vertical="center"/>
      <protection hidden="1"/>
    </xf>
    <xf numFmtId="38" fontId="5" fillId="6" borderId="25" xfId="1" applyFont="1" applyFill="1" applyBorder="1" applyAlignment="1" applyProtection="1">
      <alignment horizontal="center" vertical="center" shrinkToFit="1"/>
      <protection hidden="1"/>
    </xf>
    <xf numFmtId="38" fontId="5" fillId="6" borderId="13" xfId="1" applyFont="1" applyFill="1" applyBorder="1" applyAlignment="1" applyProtection="1">
      <alignment horizontal="center" vertical="center" shrinkToFit="1"/>
      <protection hidden="1"/>
    </xf>
    <xf numFmtId="38" fontId="5" fillId="6" borderId="0" xfId="1" applyFont="1" applyFill="1" applyBorder="1" applyAlignment="1" applyProtection="1">
      <alignment horizontal="center" vertical="center" shrinkToFit="1"/>
      <protection hidden="1"/>
    </xf>
    <xf numFmtId="38" fontId="5" fillId="6" borderId="28" xfId="1" applyFont="1" applyFill="1" applyBorder="1" applyAlignment="1" applyProtection="1">
      <alignment horizontal="center" vertical="center" shrinkToFit="1"/>
      <protection hidden="1"/>
    </xf>
    <xf numFmtId="38" fontId="5" fillId="6" borderId="4" xfId="1" applyFont="1" applyFill="1" applyBorder="1" applyAlignment="1" applyProtection="1">
      <alignment horizontal="center" vertical="center" shrinkToFit="1"/>
      <protection hidden="1"/>
    </xf>
    <xf numFmtId="38" fontId="5" fillId="6" borderId="39" xfId="1" applyFont="1" applyFill="1" applyBorder="1" applyAlignment="1" applyProtection="1">
      <alignment horizontal="center" vertical="center" shrinkToFit="1"/>
      <protection hidden="1"/>
    </xf>
    <xf numFmtId="38" fontId="5" fillId="6" borderId="26" xfId="1" applyFont="1" applyFill="1" applyBorder="1" applyAlignment="1" applyProtection="1">
      <alignment horizontal="center" vertical="center" shrinkToFit="1"/>
      <protection hidden="1"/>
    </xf>
    <xf numFmtId="38" fontId="5" fillId="6" borderId="21" xfId="1" applyFont="1" applyFill="1" applyBorder="1" applyAlignment="1" applyProtection="1">
      <alignment horizontal="center" vertical="center" shrinkToFit="1"/>
      <protection hidden="1"/>
    </xf>
    <xf numFmtId="0" fontId="14" fillId="6" borderId="2" xfId="0" applyFont="1" applyFill="1" applyBorder="1" applyAlignment="1" applyProtection="1">
      <alignment horizontal="left" vertical="top" wrapText="1" shrinkToFit="1"/>
      <protection hidden="1"/>
    </xf>
    <xf numFmtId="0" fontId="14" fillId="6" borderId="0" xfId="0" applyFont="1" applyFill="1" applyAlignment="1" applyProtection="1">
      <alignment horizontal="left" vertical="top" wrapText="1" shrinkToFit="1"/>
      <protection hidden="1"/>
    </xf>
    <xf numFmtId="0" fontId="5" fillId="6" borderId="51" xfId="0" applyFont="1" applyFill="1" applyBorder="1" applyAlignment="1" applyProtection="1">
      <alignment horizontal="center" vertical="center"/>
      <protection hidden="1"/>
    </xf>
    <xf numFmtId="0" fontId="5" fillId="6" borderId="25" xfId="0" applyFont="1" applyFill="1" applyBorder="1" applyAlignment="1" applyProtection="1">
      <alignment horizontal="center" vertical="center"/>
      <protection hidden="1"/>
    </xf>
    <xf numFmtId="0" fontId="5" fillId="6" borderId="5" xfId="0" applyFont="1" applyFill="1" applyBorder="1" applyAlignment="1" applyProtection="1">
      <alignment horizontal="center" vertical="center"/>
      <protection hidden="1"/>
    </xf>
    <xf numFmtId="0" fontId="5" fillId="6" borderId="4" xfId="0" applyFont="1" applyFill="1" applyBorder="1" applyAlignment="1" applyProtection="1">
      <alignment horizontal="center" vertical="center"/>
      <protection hidden="1"/>
    </xf>
    <xf numFmtId="0" fontId="5" fillId="6" borderId="36" xfId="0" applyFont="1" applyFill="1" applyBorder="1" applyAlignment="1" applyProtection="1">
      <alignment horizontal="center" vertical="center" wrapText="1"/>
      <protection hidden="1"/>
    </xf>
    <xf numFmtId="0" fontId="5" fillId="6" borderId="25" xfId="0" applyFont="1" applyFill="1" applyBorder="1" applyAlignment="1" applyProtection="1">
      <alignment horizontal="center" vertical="center" wrapText="1"/>
      <protection hidden="1"/>
    </xf>
    <xf numFmtId="0" fontId="5" fillId="6" borderId="37" xfId="0" applyFont="1" applyFill="1" applyBorder="1" applyAlignment="1" applyProtection="1">
      <alignment horizontal="center" vertical="center" wrapText="1"/>
      <protection hidden="1"/>
    </xf>
    <xf numFmtId="0" fontId="5" fillId="6" borderId="0" xfId="0" applyFont="1" applyFill="1" applyAlignment="1" applyProtection="1">
      <alignment horizontal="center" vertical="center" wrapText="1"/>
      <protection hidden="1"/>
    </xf>
    <xf numFmtId="0" fontId="5" fillId="6" borderId="38" xfId="0" applyFont="1" applyFill="1" applyBorder="1" applyAlignment="1" applyProtection="1">
      <alignment horizontal="center" vertical="center" wrapText="1"/>
      <protection hidden="1"/>
    </xf>
    <xf numFmtId="0" fontId="5" fillId="6" borderId="4" xfId="0" applyFont="1" applyFill="1" applyBorder="1" applyAlignment="1" applyProtection="1">
      <alignment horizontal="center" vertical="center" wrapText="1"/>
      <protection hidden="1"/>
    </xf>
    <xf numFmtId="0" fontId="5" fillId="6" borderId="24" xfId="0" applyFont="1" applyFill="1" applyBorder="1" applyAlignment="1" applyProtection="1">
      <alignment horizontal="center" vertical="center" wrapText="1"/>
      <protection hidden="1"/>
    </xf>
    <xf numFmtId="0" fontId="5" fillId="6" borderId="6" xfId="0" applyFont="1" applyFill="1" applyBorder="1" applyAlignment="1" applyProtection="1">
      <alignment horizontal="center" vertical="center" wrapText="1"/>
      <protection hidden="1"/>
    </xf>
    <xf numFmtId="0" fontId="5" fillId="6" borderId="3" xfId="0" applyFont="1" applyFill="1" applyBorder="1" applyAlignment="1" applyProtection="1">
      <alignment horizontal="center" vertical="center" wrapText="1"/>
      <protection hidden="1"/>
    </xf>
    <xf numFmtId="0" fontId="5" fillId="6" borderId="2" xfId="0" applyFont="1" applyFill="1" applyBorder="1" applyAlignment="1" applyProtection="1">
      <alignment horizontal="center" vertical="center"/>
      <protection hidden="1"/>
    </xf>
    <xf numFmtId="0" fontId="5" fillId="6" borderId="29" xfId="0" applyFont="1" applyFill="1" applyBorder="1" applyAlignment="1" applyProtection="1">
      <alignment horizontal="center" vertical="center"/>
      <protection hidden="1"/>
    </xf>
    <xf numFmtId="0" fontId="12" fillId="6" borderId="31" xfId="0" applyFont="1" applyFill="1" applyBorder="1" applyAlignment="1" applyProtection="1">
      <alignment horizontal="center" vertical="center"/>
      <protection hidden="1"/>
    </xf>
    <xf numFmtId="0" fontId="12" fillId="6" borderId="18" xfId="0" applyFont="1" applyFill="1" applyBorder="1" applyAlignment="1" applyProtection="1">
      <alignment horizontal="center" vertical="center"/>
      <protection hidden="1"/>
    </xf>
    <xf numFmtId="0" fontId="12" fillId="6" borderId="31" xfId="0" applyFont="1" applyFill="1" applyBorder="1" applyAlignment="1" applyProtection="1">
      <alignment horizontal="center" vertical="center" wrapText="1"/>
      <protection hidden="1"/>
    </xf>
    <xf numFmtId="0" fontId="12" fillId="6" borderId="18" xfId="0" applyFont="1" applyFill="1" applyBorder="1" applyAlignment="1" applyProtection="1">
      <alignment horizontal="center" vertical="center" wrapText="1"/>
      <protection hidden="1"/>
    </xf>
    <xf numFmtId="38" fontId="8" fillId="6" borderId="31" xfId="1" applyFont="1" applyFill="1" applyBorder="1" applyAlignment="1" applyProtection="1">
      <alignment horizontal="right" vertical="center" shrinkToFit="1"/>
      <protection hidden="1"/>
    </xf>
    <xf numFmtId="38" fontId="8" fillId="6" borderId="40" xfId="1" applyFont="1" applyFill="1" applyBorder="1" applyAlignment="1" applyProtection="1">
      <alignment horizontal="right" vertical="center" shrinkToFit="1"/>
      <protection hidden="1"/>
    </xf>
    <xf numFmtId="38" fontId="8" fillId="6" borderId="18" xfId="1" applyFont="1" applyFill="1" applyBorder="1" applyAlignment="1" applyProtection="1">
      <alignment horizontal="right" vertical="center" shrinkToFit="1"/>
      <protection hidden="1"/>
    </xf>
    <xf numFmtId="38" fontId="8" fillId="6" borderId="17" xfId="1" applyFont="1" applyFill="1" applyBorder="1" applyAlignment="1" applyProtection="1">
      <alignment horizontal="right" vertical="center" shrinkToFit="1"/>
      <protection hidden="1"/>
    </xf>
    <xf numFmtId="0" fontId="12" fillId="6" borderId="29" xfId="0" applyFont="1" applyFill="1" applyBorder="1" applyAlignment="1" applyProtection="1">
      <alignment horizontal="center" vertical="center" wrapText="1"/>
      <protection hidden="1"/>
    </xf>
    <xf numFmtId="0" fontId="12" fillId="6" borderId="32" xfId="0" applyFont="1" applyFill="1" applyBorder="1" applyAlignment="1" applyProtection="1">
      <alignment horizontal="center" vertical="center" wrapText="1"/>
      <protection hidden="1"/>
    </xf>
    <xf numFmtId="0" fontId="18" fillId="6" borderId="55" xfId="0" applyFont="1" applyFill="1" applyBorder="1" applyAlignment="1" applyProtection="1">
      <alignment horizontal="left" vertical="top" wrapText="1"/>
      <protection hidden="1"/>
    </xf>
    <xf numFmtId="0" fontId="18" fillId="6" borderId="2" xfId="0" applyFont="1" applyFill="1" applyBorder="1" applyAlignment="1" applyProtection="1">
      <alignment horizontal="left" vertical="top" wrapText="1"/>
      <protection hidden="1"/>
    </xf>
    <xf numFmtId="0" fontId="18" fillId="6" borderId="37" xfId="0" applyFont="1" applyFill="1" applyBorder="1" applyAlignment="1" applyProtection="1">
      <alignment horizontal="left" vertical="top" wrapText="1"/>
      <protection hidden="1"/>
    </xf>
    <xf numFmtId="0" fontId="18" fillId="6" borderId="0" xfId="0" applyFont="1" applyFill="1" applyAlignment="1" applyProtection="1">
      <alignment horizontal="left" vertical="top" wrapText="1"/>
      <protection hidden="1"/>
    </xf>
    <xf numFmtId="0" fontId="18" fillId="6" borderId="48" xfId="0" applyFont="1" applyFill="1" applyBorder="1" applyAlignment="1" applyProtection="1">
      <alignment horizontal="left" vertical="top" wrapText="1"/>
      <protection hidden="1"/>
    </xf>
    <xf numFmtId="0" fontId="18" fillId="6" borderId="26" xfId="0" applyFont="1" applyFill="1" applyBorder="1" applyAlignment="1" applyProtection="1">
      <alignment horizontal="left" vertical="top" wrapText="1"/>
      <protection hidden="1"/>
    </xf>
    <xf numFmtId="0" fontId="18" fillId="6" borderId="2" xfId="0" applyFont="1" applyFill="1" applyBorder="1" applyAlignment="1" applyProtection="1">
      <alignment horizontal="right" vertical="top" wrapText="1"/>
      <protection hidden="1"/>
    </xf>
    <xf numFmtId="0" fontId="18" fillId="6" borderId="8" xfId="0" applyFont="1" applyFill="1" applyBorder="1" applyAlignment="1" applyProtection="1">
      <alignment horizontal="right" vertical="top" wrapText="1"/>
      <protection hidden="1"/>
    </xf>
    <xf numFmtId="0" fontId="18" fillId="6" borderId="0" xfId="0" applyFont="1" applyFill="1" applyAlignment="1" applyProtection="1">
      <alignment horizontal="right" vertical="top" wrapText="1"/>
      <protection hidden="1"/>
    </xf>
    <xf numFmtId="0" fontId="18" fillId="6" borderId="6" xfId="0" applyFont="1" applyFill="1" applyBorder="1" applyAlignment="1" applyProtection="1">
      <alignment horizontal="right" vertical="top" wrapText="1"/>
      <protection hidden="1"/>
    </xf>
    <xf numFmtId="0" fontId="18" fillId="6" borderId="26" xfId="0" applyFont="1" applyFill="1" applyBorder="1" applyAlignment="1" applyProtection="1">
      <alignment horizontal="right" vertical="top" wrapText="1"/>
      <protection hidden="1"/>
    </xf>
    <xf numFmtId="0" fontId="18" fillId="6" borderId="27" xfId="0" applyFont="1" applyFill="1" applyBorder="1" applyAlignment="1" applyProtection="1">
      <alignment horizontal="right" vertical="top" wrapText="1"/>
      <protection hidden="1"/>
    </xf>
    <xf numFmtId="0" fontId="18" fillId="6" borderId="18" xfId="0" applyFont="1" applyFill="1" applyBorder="1" applyAlignment="1" applyProtection="1">
      <alignment horizontal="right" vertical="top" wrapText="1"/>
      <protection hidden="1"/>
    </xf>
    <xf numFmtId="0" fontId="18" fillId="6" borderId="17" xfId="0" applyFont="1" applyFill="1" applyBorder="1" applyAlignment="1" applyProtection="1">
      <alignment horizontal="right" vertical="top" wrapText="1"/>
      <protection hidden="1"/>
    </xf>
    <xf numFmtId="0" fontId="12" fillId="6" borderId="36" xfId="0" applyFont="1" applyFill="1" applyBorder="1" applyAlignment="1" applyProtection="1">
      <alignment horizontal="center" vertical="center" wrapText="1"/>
      <protection hidden="1"/>
    </xf>
    <xf numFmtId="0" fontId="12" fillId="6" borderId="25" xfId="0" applyFont="1" applyFill="1" applyBorder="1" applyAlignment="1" applyProtection="1">
      <alignment horizontal="center" vertical="center" wrapText="1"/>
      <protection hidden="1"/>
    </xf>
    <xf numFmtId="0" fontId="12" fillId="6" borderId="37" xfId="0" applyFont="1" applyFill="1" applyBorder="1" applyAlignment="1" applyProtection="1">
      <alignment horizontal="center" vertical="center" wrapText="1"/>
      <protection hidden="1"/>
    </xf>
    <xf numFmtId="0" fontId="12" fillId="6" borderId="0" xfId="0" applyFont="1" applyFill="1" applyAlignment="1" applyProtection="1">
      <alignment horizontal="center" vertical="center" wrapText="1"/>
      <protection hidden="1"/>
    </xf>
    <xf numFmtId="0" fontId="12" fillId="6" borderId="48" xfId="0" applyFont="1" applyFill="1" applyBorder="1" applyAlignment="1" applyProtection="1">
      <alignment horizontal="center" vertical="center" wrapText="1"/>
      <protection hidden="1"/>
    </xf>
    <xf numFmtId="0" fontId="12" fillId="6" borderId="26" xfId="0" applyFont="1" applyFill="1" applyBorder="1" applyAlignment="1" applyProtection="1">
      <alignment horizontal="center" vertical="center" wrapText="1"/>
      <protection hidden="1"/>
    </xf>
    <xf numFmtId="0" fontId="18" fillId="6" borderId="18" xfId="0" applyFont="1" applyFill="1" applyBorder="1" applyAlignment="1" applyProtection="1">
      <alignment horizontal="left" vertical="top" wrapText="1"/>
      <protection hidden="1"/>
    </xf>
    <xf numFmtId="0" fontId="18" fillId="6" borderId="17" xfId="0" applyFont="1" applyFill="1" applyBorder="1" applyAlignment="1" applyProtection="1">
      <alignment horizontal="left" vertical="top" wrapText="1"/>
      <protection hidden="1"/>
    </xf>
    <xf numFmtId="181" fontId="8" fillId="6" borderId="25" xfId="0" applyNumberFormat="1" applyFont="1" applyFill="1" applyBorder="1" applyAlignment="1" applyProtection="1">
      <alignment horizontal="center" vertical="center" shrinkToFit="1"/>
      <protection hidden="1"/>
    </xf>
    <xf numFmtId="181" fontId="8" fillId="6" borderId="13" xfId="0" applyNumberFormat="1" applyFont="1" applyFill="1" applyBorder="1" applyAlignment="1" applyProtection="1">
      <alignment horizontal="center" vertical="center" shrinkToFit="1"/>
      <protection hidden="1"/>
    </xf>
    <xf numFmtId="181" fontId="8" fillId="6" borderId="0" xfId="0" applyNumberFormat="1" applyFont="1" applyFill="1" applyAlignment="1" applyProtection="1">
      <alignment horizontal="center" vertical="center" shrinkToFit="1"/>
      <protection hidden="1"/>
    </xf>
    <xf numFmtId="181" fontId="8" fillId="6" borderId="28" xfId="0" applyNumberFormat="1" applyFont="1" applyFill="1" applyBorder="1" applyAlignment="1" applyProtection="1">
      <alignment horizontal="center" vertical="center" shrinkToFit="1"/>
      <protection hidden="1"/>
    </xf>
    <xf numFmtId="181" fontId="8" fillId="6" borderId="26" xfId="0" applyNumberFormat="1" applyFont="1" applyFill="1" applyBorder="1" applyAlignment="1" applyProtection="1">
      <alignment horizontal="center" vertical="center" shrinkToFit="1"/>
      <protection hidden="1"/>
    </xf>
    <xf numFmtId="181" fontId="8" fillId="6" borderId="21" xfId="0" applyNumberFormat="1" applyFont="1" applyFill="1" applyBorder="1" applyAlignment="1" applyProtection="1">
      <alignment horizontal="center" vertical="center" shrinkToFit="1"/>
      <protection hidden="1"/>
    </xf>
    <xf numFmtId="0" fontId="18" fillId="6" borderId="36" xfId="0" applyFont="1" applyFill="1" applyBorder="1" applyAlignment="1" applyProtection="1">
      <alignment horizontal="left" vertical="top" wrapText="1"/>
      <protection hidden="1"/>
    </xf>
    <xf numFmtId="0" fontId="18" fillId="6" borderId="25" xfId="0" applyFont="1" applyFill="1" applyBorder="1" applyAlignment="1" applyProtection="1">
      <alignment horizontal="left" vertical="top" wrapText="1"/>
      <protection hidden="1"/>
    </xf>
    <xf numFmtId="0" fontId="18" fillId="6" borderId="25" xfId="0" applyFont="1" applyFill="1" applyBorder="1" applyAlignment="1" applyProtection="1">
      <alignment horizontal="right" vertical="top" wrapText="1"/>
      <protection hidden="1"/>
    </xf>
    <xf numFmtId="0" fontId="18" fillId="6" borderId="24" xfId="0" applyFont="1" applyFill="1" applyBorder="1" applyAlignment="1" applyProtection="1">
      <alignment horizontal="right" vertical="top" wrapText="1"/>
      <protection hidden="1"/>
    </xf>
    <xf numFmtId="0" fontId="12" fillId="6" borderId="17" xfId="0" applyFont="1" applyFill="1" applyBorder="1" applyAlignment="1" applyProtection="1">
      <alignment horizontal="center" vertical="center"/>
      <protection hidden="1"/>
    </xf>
    <xf numFmtId="0" fontId="5" fillId="6" borderId="12" xfId="0" applyFont="1" applyFill="1" applyBorder="1" applyAlignment="1" applyProtection="1">
      <alignment horizontal="center" vertical="center"/>
      <protection hidden="1"/>
    </xf>
    <xf numFmtId="0" fontId="5" fillId="6" borderId="11" xfId="0" applyFont="1" applyFill="1" applyBorder="1" applyAlignment="1" applyProtection="1">
      <alignment horizontal="center" vertical="center"/>
      <protection hidden="1"/>
    </xf>
    <xf numFmtId="0" fontId="12" fillId="6" borderId="18" xfId="0" applyFont="1" applyFill="1" applyBorder="1" applyAlignment="1" applyProtection="1">
      <alignment horizontal="right" vertical="center"/>
      <protection hidden="1"/>
    </xf>
    <xf numFmtId="0" fontId="12" fillId="6" borderId="17" xfId="0" applyFont="1" applyFill="1" applyBorder="1" applyAlignment="1" applyProtection="1">
      <alignment horizontal="right" vertical="center"/>
      <protection hidden="1"/>
    </xf>
    <xf numFmtId="0" fontId="5" fillId="6" borderId="8" xfId="0" applyFont="1" applyFill="1" applyBorder="1" applyAlignment="1" applyProtection="1">
      <alignment horizontal="center" vertical="center"/>
      <protection hidden="1"/>
    </xf>
    <xf numFmtId="0" fontId="5" fillId="6" borderId="6" xfId="0" applyFont="1" applyFill="1" applyBorder="1" applyAlignment="1" applyProtection="1">
      <alignment horizontal="center" vertical="center"/>
      <protection hidden="1"/>
    </xf>
    <xf numFmtId="0" fontId="5" fillId="6" borderId="13" xfId="0" applyFont="1" applyFill="1" applyBorder="1" applyAlignment="1" applyProtection="1">
      <alignment horizontal="center" vertical="center"/>
      <protection hidden="1"/>
    </xf>
    <xf numFmtId="0" fontId="5" fillId="6" borderId="28" xfId="0" applyFont="1" applyFill="1" applyBorder="1" applyAlignment="1" applyProtection="1">
      <alignment horizontal="center" vertical="center"/>
      <protection hidden="1"/>
    </xf>
    <xf numFmtId="0" fontId="5" fillId="6" borderId="39" xfId="0" applyFont="1" applyFill="1" applyBorder="1" applyAlignment="1" applyProtection="1">
      <alignment horizontal="center" vertical="center"/>
      <protection hidden="1"/>
    </xf>
    <xf numFmtId="0" fontId="5" fillId="6" borderId="36" xfId="0" applyFont="1" applyFill="1" applyBorder="1" applyAlignment="1" applyProtection="1">
      <alignment horizontal="distributed" vertical="center" indent="1"/>
      <protection hidden="1"/>
    </xf>
    <xf numFmtId="0" fontId="5" fillId="6" borderId="25" xfId="0" applyFont="1" applyFill="1" applyBorder="1" applyAlignment="1" applyProtection="1">
      <alignment horizontal="distributed" vertical="center" indent="1"/>
      <protection hidden="1"/>
    </xf>
    <xf numFmtId="0" fontId="5" fillId="6" borderId="13" xfId="0" applyFont="1" applyFill="1" applyBorder="1" applyAlignment="1" applyProtection="1">
      <alignment horizontal="distributed" vertical="center" indent="1"/>
      <protection hidden="1"/>
    </xf>
    <xf numFmtId="0" fontId="5" fillId="6" borderId="37" xfId="0" applyFont="1" applyFill="1" applyBorder="1" applyAlignment="1" applyProtection="1">
      <alignment horizontal="distributed" vertical="center" indent="1"/>
      <protection hidden="1"/>
    </xf>
    <xf numFmtId="0" fontId="5" fillId="6" borderId="0" xfId="0" applyFont="1" applyFill="1" applyAlignment="1" applyProtection="1">
      <alignment horizontal="distributed" vertical="center" indent="1"/>
      <protection hidden="1"/>
    </xf>
    <xf numFmtId="0" fontId="5" fillId="6" borderId="28" xfId="0" applyFont="1" applyFill="1" applyBorder="1" applyAlignment="1" applyProtection="1">
      <alignment horizontal="distributed" vertical="center" indent="1"/>
      <protection hidden="1"/>
    </xf>
    <xf numFmtId="0" fontId="5" fillId="6" borderId="38" xfId="0" applyFont="1" applyFill="1" applyBorder="1" applyAlignment="1" applyProtection="1">
      <alignment horizontal="distributed" vertical="center" indent="1"/>
      <protection hidden="1"/>
    </xf>
    <xf numFmtId="0" fontId="5" fillId="6" borderId="4" xfId="0" applyFont="1" applyFill="1" applyBorder="1" applyAlignment="1" applyProtection="1">
      <alignment horizontal="distributed" vertical="center" indent="1"/>
      <protection hidden="1"/>
    </xf>
    <xf numFmtId="0" fontId="5" fillId="6" borderId="39" xfId="0" applyFont="1" applyFill="1" applyBorder="1" applyAlignment="1" applyProtection="1">
      <alignment horizontal="distributed" vertical="center" indent="1"/>
      <protection hidden="1"/>
    </xf>
    <xf numFmtId="0" fontId="5" fillId="6" borderId="15" xfId="0" applyFont="1" applyFill="1" applyBorder="1" applyAlignment="1" applyProtection="1">
      <alignment horizontal="center" vertical="center"/>
      <protection hidden="1"/>
    </xf>
    <xf numFmtId="0" fontId="5" fillId="6" borderId="44" xfId="0" applyFont="1" applyFill="1" applyBorder="1" applyAlignment="1" applyProtection="1">
      <alignment horizontal="center" vertical="center"/>
      <protection hidden="1"/>
    </xf>
    <xf numFmtId="38" fontId="8" fillId="6" borderId="12" xfId="1" applyFont="1" applyFill="1" applyBorder="1" applyAlignment="1" applyProtection="1">
      <alignment horizontal="right" vertical="center" shrinkToFit="1"/>
      <protection hidden="1"/>
    </xf>
    <xf numFmtId="38" fontId="8" fillId="6" borderId="11" xfId="1" applyFont="1" applyFill="1" applyBorder="1" applyAlignment="1" applyProtection="1">
      <alignment horizontal="right" vertical="center" shrinkToFit="1"/>
      <protection hidden="1"/>
    </xf>
    <xf numFmtId="38" fontId="8" fillId="6" borderId="15" xfId="1" applyFont="1" applyFill="1" applyBorder="1" applyAlignment="1" applyProtection="1">
      <alignment horizontal="right" vertical="center" shrinkToFit="1"/>
      <protection hidden="1"/>
    </xf>
    <xf numFmtId="38" fontId="8" fillId="6" borderId="14" xfId="1" applyFont="1" applyFill="1" applyBorder="1" applyAlignment="1" applyProtection="1">
      <alignment horizontal="right" vertical="center" shrinkToFit="1"/>
      <protection hidden="1"/>
    </xf>
    <xf numFmtId="38" fontId="8" fillId="6" borderId="44" xfId="1" applyFont="1" applyFill="1" applyBorder="1" applyAlignment="1" applyProtection="1">
      <alignment horizontal="right" vertical="center" shrinkToFit="1"/>
      <protection hidden="1"/>
    </xf>
    <xf numFmtId="38" fontId="8" fillId="6" borderId="49" xfId="1" applyFont="1" applyFill="1" applyBorder="1" applyAlignment="1" applyProtection="1">
      <alignment horizontal="right" vertical="center" shrinkToFit="1"/>
      <protection hidden="1"/>
    </xf>
    <xf numFmtId="0" fontId="12" fillId="6" borderId="32" xfId="0" applyFont="1" applyFill="1" applyBorder="1" applyAlignment="1" applyProtection="1">
      <alignment horizontal="left" vertical="center" wrapText="1"/>
      <protection hidden="1"/>
    </xf>
    <xf numFmtId="0" fontId="12" fillId="6" borderId="18" xfId="0" applyFont="1" applyFill="1" applyBorder="1" applyAlignment="1" applyProtection="1">
      <alignment horizontal="left" vertical="center" wrapText="1"/>
      <protection hidden="1"/>
    </xf>
    <xf numFmtId="0" fontId="12" fillId="6" borderId="17" xfId="0" applyFont="1" applyFill="1" applyBorder="1" applyAlignment="1" applyProtection="1">
      <alignment horizontal="left" vertical="center" wrapText="1"/>
      <protection hidden="1"/>
    </xf>
    <xf numFmtId="0" fontId="12" fillId="6" borderId="33" xfId="0" applyFont="1" applyFill="1" applyBorder="1" applyAlignment="1" applyProtection="1">
      <alignment horizontal="left" vertical="center" wrapText="1"/>
      <protection hidden="1"/>
    </xf>
    <xf numFmtId="0" fontId="12" fillId="6" borderId="34" xfId="0" applyFont="1" applyFill="1" applyBorder="1" applyAlignment="1" applyProtection="1">
      <alignment horizontal="left" vertical="center" wrapText="1"/>
      <protection hidden="1"/>
    </xf>
    <xf numFmtId="0" fontId="12" fillId="6" borderId="35" xfId="0" applyFont="1" applyFill="1" applyBorder="1" applyAlignment="1" applyProtection="1">
      <alignment horizontal="left" vertical="center" wrapText="1"/>
      <protection hidden="1"/>
    </xf>
    <xf numFmtId="180" fontId="5" fillId="6" borderId="31" xfId="0" applyNumberFormat="1" applyFont="1" applyFill="1" applyBorder="1" applyAlignment="1" applyProtection="1">
      <alignment horizontal="center" vertical="center" shrinkToFit="1"/>
      <protection hidden="1"/>
    </xf>
    <xf numFmtId="180" fontId="5" fillId="6" borderId="18" xfId="0" applyNumberFormat="1" applyFont="1" applyFill="1" applyBorder="1" applyAlignment="1" applyProtection="1">
      <alignment horizontal="center" vertical="center" shrinkToFit="1"/>
      <protection hidden="1"/>
    </xf>
    <xf numFmtId="0" fontId="5" fillId="6" borderId="31" xfId="0" applyFont="1" applyFill="1" applyBorder="1" applyAlignment="1" applyProtection="1">
      <alignment horizontal="left" vertical="center" shrinkToFit="1"/>
      <protection hidden="1"/>
    </xf>
    <xf numFmtId="0" fontId="5" fillId="6" borderId="40" xfId="0" applyFont="1" applyFill="1" applyBorder="1" applyAlignment="1" applyProtection="1">
      <alignment horizontal="left" vertical="center" shrinkToFit="1"/>
      <protection hidden="1"/>
    </xf>
    <xf numFmtId="0" fontId="5" fillId="6" borderId="18" xfId="0" applyFont="1" applyFill="1" applyBorder="1" applyAlignment="1" applyProtection="1">
      <alignment horizontal="left" vertical="center" shrinkToFit="1"/>
      <protection hidden="1"/>
    </xf>
    <xf numFmtId="0" fontId="5" fillId="6" borderId="17" xfId="0" applyFont="1" applyFill="1" applyBorder="1" applyAlignment="1" applyProtection="1">
      <alignment horizontal="left" vertical="center" shrinkToFit="1"/>
      <protection hidden="1"/>
    </xf>
    <xf numFmtId="0" fontId="5" fillId="6" borderId="33" xfId="0" applyFont="1" applyFill="1" applyBorder="1" applyAlignment="1" applyProtection="1">
      <alignment horizontal="center" vertical="center" wrapText="1" shrinkToFit="1"/>
      <protection hidden="1"/>
    </xf>
    <xf numFmtId="0" fontId="5" fillId="6" borderId="34" xfId="0" applyFont="1" applyFill="1" applyBorder="1" applyAlignment="1" applyProtection="1">
      <alignment horizontal="center" vertical="center" wrapText="1" shrinkToFit="1"/>
      <protection hidden="1"/>
    </xf>
    <xf numFmtId="0" fontId="12" fillId="6" borderId="34" xfId="0" applyFont="1" applyFill="1" applyBorder="1" applyAlignment="1" applyProtection="1">
      <alignment horizontal="center" vertical="center" wrapText="1"/>
      <protection hidden="1"/>
    </xf>
    <xf numFmtId="180" fontId="5" fillId="6" borderId="34" xfId="0" applyNumberFormat="1" applyFont="1" applyFill="1" applyBorder="1" applyAlignment="1" applyProtection="1">
      <alignment horizontal="center" vertical="center" shrinkToFit="1"/>
      <protection hidden="1"/>
    </xf>
    <xf numFmtId="0" fontId="5" fillId="6" borderId="34" xfId="0" applyFont="1" applyFill="1" applyBorder="1" applyAlignment="1" applyProtection="1">
      <alignment horizontal="left" vertical="center" shrinkToFit="1"/>
      <protection hidden="1"/>
    </xf>
    <xf numFmtId="0" fontId="5" fillId="6" borderId="35" xfId="0" applyFont="1" applyFill="1" applyBorder="1" applyAlignment="1" applyProtection="1">
      <alignment horizontal="left" vertical="center" shrinkToFit="1"/>
      <protection hidden="1"/>
    </xf>
    <xf numFmtId="0" fontId="4" fillId="6" borderId="0" xfId="0" applyFont="1" applyFill="1" applyAlignment="1" applyProtection="1">
      <alignment horizontal="left" vertical="center"/>
      <protection hidden="1"/>
    </xf>
    <xf numFmtId="0" fontId="4" fillId="6" borderId="0" xfId="0" applyFont="1" applyFill="1" applyAlignment="1" applyProtection="1">
      <alignment horizontal="center" vertical="center"/>
      <protection hidden="1"/>
    </xf>
    <xf numFmtId="0" fontId="4" fillId="6" borderId="4" xfId="0" applyFont="1" applyFill="1" applyBorder="1" applyAlignment="1" applyProtection="1">
      <alignment horizontal="center" vertical="center"/>
      <protection hidden="1"/>
    </xf>
    <xf numFmtId="0" fontId="8" fillId="6" borderId="55" xfId="0" applyFont="1" applyFill="1" applyBorder="1" applyAlignment="1" applyProtection="1">
      <alignment horizontal="center" vertical="center" shrinkToFit="1"/>
      <protection hidden="1"/>
    </xf>
    <xf numFmtId="0" fontId="8" fillId="6" borderId="2" xfId="0" applyFont="1" applyFill="1" applyBorder="1" applyAlignment="1" applyProtection="1">
      <alignment horizontal="center" vertical="center" shrinkToFit="1"/>
      <protection hidden="1"/>
    </xf>
    <xf numFmtId="0" fontId="8" fillId="6" borderId="37" xfId="0" applyFont="1" applyFill="1" applyBorder="1" applyAlignment="1" applyProtection="1">
      <alignment horizontal="center" vertical="center" shrinkToFit="1"/>
      <protection hidden="1"/>
    </xf>
    <xf numFmtId="0" fontId="8" fillId="6" borderId="0" xfId="0" applyFont="1" applyFill="1" applyAlignment="1" applyProtection="1">
      <alignment horizontal="center" vertical="center" shrinkToFit="1"/>
      <protection hidden="1"/>
    </xf>
    <xf numFmtId="0" fontId="8" fillId="6" borderId="38" xfId="0" applyFont="1" applyFill="1" applyBorder="1" applyAlignment="1" applyProtection="1">
      <alignment horizontal="center" vertical="center" shrinkToFit="1"/>
      <protection hidden="1"/>
    </xf>
    <xf numFmtId="0" fontId="12" fillId="6" borderId="2" xfId="0" applyFont="1" applyFill="1" applyBorder="1" applyAlignment="1" applyProtection="1">
      <alignment horizontal="center" vertical="center" wrapText="1"/>
      <protection hidden="1"/>
    </xf>
    <xf numFmtId="0" fontId="12" fillId="6" borderId="56" xfId="0" applyFont="1" applyFill="1" applyBorder="1" applyAlignment="1" applyProtection="1">
      <alignment horizontal="center" vertical="center" wrapText="1"/>
      <protection hidden="1"/>
    </xf>
    <xf numFmtId="0" fontId="12" fillId="6" borderId="28" xfId="0" applyFont="1" applyFill="1" applyBorder="1" applyAlignment="1" applyProtection="1">
      <alignment horizontal="center" vertical="center" wrapText="1"/>
      <protection hidden="1"/>
    </xf>
    <xf numFmtId="0" fontId="12" fillId="6" borderId="4" xfId="0" applyFont="1" applyFill="1" applyBorder="1" applyAlignment="1" applyProtection="1">
      <alignment horizontal="center" vertical="center" wrapText="1"/>
      <protection hidden="1"/>
    </xf>
    <xf numFmtId="0" fontId="12" fillId="6" borderId="39" xfId="0" applyFont="1" applyFill="1" applyBorder="1" applyAlignment="1" applyProtection="1">
      <alignment horizontal="center" vertical="center" wrapText="1"/>
      <protection hidden="1"/>
    </xf>
    <xf numFmtId="0" fontId="12" fillId="6" borderId="12" xfId="0" applyFont="1" applyFill="1" applyBorder="1" applyAlignment="1" applyProtection="1">
      <alignment horizontal="center" vertical="center" wrapText="1"/>
      <protection hidden="1"/>
    </xf>
    <xf numFmtId="0" fontId="8" fillId="6" borderId="55" xfId="0" applyFont="1" applyFill="1" applyBorder="1" applyAlignment="1" applyProtection="1">
      <alignment horizontal="left" vertical="center" shrinkToFit="1"/>
      <protection hidden="1"/>
    </xf>
    <xf numFmtId="0" fontId="8" fillId="6" borderId="2" xfId="0" applyFont="1" applyFill="1" applyBorder="1" applyAlignment="1" applyProtection="1">
      <alignment horizontal="left" vertical="center" shrinkToFit="1"/>
      <protection hidden="1"/>
    </xf>
    <xf numFmtId="0" fontId="8" fillId="6" borderId="8" xfId="0" applyFont="1" applyFill="1" applyBorder="1" applyAlignment="1" applyProtection="1">
      <alignment horizontal="left" vertical="center" shrinkToFit="1"/>
      <protection hidden="1"/>
    </xf>
    <xf numFmtId="0" fontId="8" fillId="6" borderId="6" xfId="0" applyFont="1" applyFill="1" applyBorder="1" applyAlignment="1" applyProtection="1">
      <alignment horizontal="left" vertical="center" shrinkToFit="1"/>
      <protection hidden="1"/>
    </xf>
    <xf numFmtId="0" fontId="8" fillId="6" borderId="38" xfId="0" applyFont="1" applyFill="1" applyBorder="1" applyAlignment="1" applyProtection="1">
      <alignment horizontal="left" vertical="center" shrinkToFit="1"/>
      <protection hidden="1"/>
    </xf>
    <xf numFmtId="0" fontId="8" fillId="6" borderId="4" xfId="0" applyFont="1" applyFill="1" applyBorder="1" applyAlignment="1" applyProtection="1">
      <alignment horizontal="left" vertical="center" shrinkToFit="1"/>
      <protection hidden="1"/>
    </xf>
    <xf numFmtId="0" fontId="8" fillId="6" borderId="3" xfId="0" applyFont="1" applyFill="1" applyBorder="1" applyAlignment="1" applyProtection="1">
      <alignment horizontal="left" vertical="center" shrinkToFit="1"/>
      <protection hidden="1"/>
    </xf>
    <xf numFmtId="0" fontId="5" fillId="6" borderId="2" xfId="0" applyFont="1" applyFill="1" applyBorder="1" applyAlignment="1" applyProtection="1">
      <alignment horizontal="center" vertical="center" wrapText="1" shrinkToFit="1"/>
      <protection hidden="1"/>
    </xf>
    <xf numFmtId="0" fontId="19" fillId="6" borderId="0" xfId="0" applyFont="1" applyFill="1" applyAlignment="1" applyProtection="1">
      <alignment horizontal="left" vertical="top" wrapText="1"/>
      <protection hidden="1"/>
    </xf>
    <xf numFmtId="0" fontId="14" fillId="6" borderId="29" xfId="0" applyFont="1" applyFill="1" applyBorder="1" applyAlignment="1" applyProtection="1">
      <alignment horizontal="center" vertical="center" wrapText="1"/>
      <protection hidden="1"/>
    </xf>
    <xf numFmtId="0" fontId="14" fillId="6" borderId="31" xfId="0" applyFont="1" applyFill="1" applyBorder="1" applyAlignment="1" applyProtection="1">
      <alignment horizontal="center" vertical="center" wrapText="1"/>
      <protection hidden="1"/>
    </xf>
    <xf numFmtId="0" fontId="14" fillId="6" borderId="32" xfId="0" applyFont="1" applyFill="1" applyBorder="1" applyAlignment="1" applyProtection="1">
      <alignment horizontal="center" vertical="center" wrapText="1"/>
      <protection hidden="1"/>
    </xf>
    <xf numFmtId="38" fontId="8" fillId="6" borderId="55" xfId="1" applyFont="1" applyFill="1" applyBorder="1" applyAlignment="1" applyProtection="1">
      <alignment horizontal="right" vertical="center" shrinkToFit="1"/>
      <protection hidden="1"/>
    </xf>
    <xf numFmtId="38" fontId="8" fillId="6" borderId="2" xfId="1" applyFont="1" applyFill="1" applyBorder="1" applyAlignment="1" applyProtection="1">
      <alignment horizontal="right" vertical="center" shrinkToFit="1"/>
      <protection hidden="1"/>
    </xf>
    <xf numFmtId="0" fontId="12" fillId="6" borderId="2" xfId="0" applyFont="1" applyFill="1" applyBorder="1" applyAlignment="1" applyProtection="1">
      <alignment horizontal="right" vertical="top"/>
      <protection hidden="1"/>
    </xf>
    <xf numFmtId="0" fontId="12" fillId="6" borderId="8" xfId="0" applyFont="1" applyFill="1" applyBorder="1" applyAlignment="1" applyProtection="1">
      <alignment horizontal="right" vertical="top"/>
      <protection hidden="1"/>
    </xf>
    <xf numFmtId="0" fontId="12" fillId="6" borderId="0" xfId="0" applyFont="1" applyFill="1" applyAlignment="1" applyProtection="1">
      <alignment horizontal="right" vertical="top"/>
      <protection hidden="1"/>
    </xf>
    <xf numFmtId="0" fontId="12" fillId="6" borderId="6" xfId="0" applyFont="1" applyFill="1" applyBorder="1" applyAlignment="1" applyProtection="1">
      <alignment horizontal="right" vertical="top"/>
      <protection hidden="1"/>
    </xf>
    <xf numFmtId="0" fontId="12" fillId="6" borderId="26" xfId="0" applyFont="1" applyFill="1" applyBorder="1" applyAlignment="1" applyProtection="1">
      <alignment horizontal="right" vertical="top"/>
      <protection hidden="1"/>
    </xf>
    <xf numFmtId="0" fontId="12" fillId="6" borderId="27" xfId="0" applyFont="1" applyFill="1" applyBorder="1" applyAlignment="1" applyProtection="1">
      <alignment horizontal="right" vertical="top"/>
      <protection hidden="1"/>
    </xf>
    <xf numFmtId="0" fontId="11" fillId="6" borderId="25" xfId="0" applyFont="1" applyFill="1" applyBorder="1" applyAlignment="1" applyProtection="1">
      <alignment horizontal="center" vertical="center"/>
      <protection hidden="1"/>
    </xf>
    <xf numFmtId="0" fontId="11" fillId="6" borderId="24" xfId="0" applyFont="1" applyFill="1" applyBorder="1" applyAlignment="1" applyProtection="1">
      <alignment horizontal="center" vertical="center"/>
      <protection hidden="1"/>
    </xf>
    <xf numFmtId="0" fontId="11" fillId="6" borderId="0" xfId="0" applyFont="1" applyFill="1" applyAlignment="1" applyProtection="1">
      <alignment horizontal="center" vertical="center"/>
      <protection hidden="1"/>
    </xf>
    <xf numFmtId="0" fontId="11" fillId="6" borderId="6" xfId="0" applyFont="1" applyFill="1" applyBorder="1" applyAlignment="1" applyProtection="1">
      <alignment horizontal="center" vertical="center"/>
      <protection hidden="1"/>
    </xf>
    <xf numFmtId="0" fontId="11" fillId="6" borderId="26" xfId="0" applyFont="1" applyFill="1" applyBorder="1" applyAlignment="1" applyProtection="1">
      <alignment horizontal="center" vertical="center"/>
      <protection hidden="1"/>
    </xf>
    <xf numFmtId="0" fontId="11" fillId="6" borderId="27" xfId="0" applyFont="1" applyFill="1" applyBorder="1" applyAlignment="1" applyProtection="1">
      <alignment horizontal="center" vertical="center"/>
      <protection hidden="1"/>
    </xf>
    <xf numFmtId="0" fontId="5" fillId="6" borderId="29" xfId="0" applyFont="1" applyFill="1" applyBorder="1" applyAlignment="1" applyProtection="1">
      <alignment horizontal="distributed" vertical="center" wrapText="1" indent="1" shrinkToFit="1"/>
      <protection hidden="1"/>
    </xf>
    <xf numFmtId="0" fontId="5" fillId="6" borderId="31" xfId="0" applyFont="1" applyFill="1" applyBorder="1" applyAlignment="1" applyProtection="1">
      <alignment horizontal="distributed" vertical="center" wrapText="1" indent="1" shrinkToFit="1"/>
      <protection hidden="1"/>
    </xf>
    <xf numFmtId="0" fontId="14" fillId="6" borderId="32" xfId="0" applyFont="1" applyFill="1" applyBorder="1" applyAlignment="1" applyProtection="1">
      <alignment horizontal="center" vertical="center"/>
      <protection hidden="1"/>
    </xf>
    <xf numFmtId="0" fontId="14" fillId="6" borderId="18" xfId="0" applyFont="1" applyFill="1" applyBorder="1" applyAlignment="1" applyProtection="1">
      <alignment horizontal="center" vertical="center"/>
      <protection hidden="1"/>
    </xf>
    <xf numFmtId="0" fontId="14" fillId="6" borderId="33" xfId="0" applyFont="1" applyFill="1" applyBorder="1" applyAlignment="1" applyProtection="1">
      <alignment horizontal="center" vertical="center"/>
      <protection hidden="1"/>
    </xf>
    <xf numFmtId="0" fontId="14" fillId="6" borderId="34" xfId="0" applyFont="1" applyFill="1" applyBorder="1" applyAlignment="1" applyProtection="1">
      <alignment horizontal="center" vertical="center"/>
      <protection hidden="1"/>
    </xf>
    <xf numFmtId="0" fontId="11" fillId="6" borderId="4" xfId="0" applyFont="1" applyFill="1" applyBorder="1" applyAlignment="1" applyProtection="1">
      <alignment horizontal="center" vertical="center"/>
      <protection hidden="1"/>
    </xf>
    <xf numFmtId="0" fontId="11" fillId="6" borderId="3" xfId="0" applyFont="1" applyFill="1" applyBorder="1" applyAlignment="1" applyProtection="1">
      <alignment horizontal="center" vertical="center"/>
      <protection hidden="1"/>
    </xf>
    <xf numFmtId="0" fontId="12" fillId="6" borderId="51" xfId="0" applyFont="1" applyFill="1" applyBorder="1" applyAlignment="1" applyProtection="1">
      <alignment horizontal="center" vertical="center" wrapText="1"/>
      <protection hidden="1"/>
    </xf>
    <xf numFmtId="0" fontId="12" fillId="6" borderId="7" xfId="0" applyFont="1" applyFill="1" applyBorder="1" applyAlignment="1" applyProtection="1">
      <alignment horizontal="center" vertical="center" wrapText="1"/>
      <protection hidden="1"/>
    </xf>
    <xf numFmtId="0" fontId="12" fillId="6" borderId="5" xfId="0" applyFont="1" applyFill="1" applyBorder="1" applyAlignment="1" applyProtection="1">
      <alignment horizontal="center" vertical="center" wrapText="1"/>
      <protection hidden="1"/>
    </xf>
    <xf numFmtId="180" fontId="8" fillId="6" borderId="18" xfId="0" applyNumberFormat="1" applyFont="1" applyFill="1" applyBorder="1" applyAlignment="1" applyProtection="1">
      <alignment horizontal="left" vertical="center" indent="1" shrinkToFit="1"/>
      <protection hidden="1"/>
    </xf>
    <xf numFmtId="180" fontId="8" fillId="6" borderId="17" xfId="0" applyNumberFormat="1" applyFont="1" applyFill="1" applyBorder="1" applyAlignment="1" applyProtection="1">
      <alignment horizontal="left" vertical="center" indent="1" shrinkToFit="1"/>
      <protection hidden="1"/>
    </xf>
    <xf numFmtId="180" fontId="8" fillId="6" borderId="34" xfId="0" applyNumberFormat="1" applyFont="1" applyFill="1" applyBorder="1" applyAlignment="1" applyProtection="1">
      <alignment horizontal="left" vertical="center" indent="1" shrinkToFit="1"/>
      <protection hidden="1"/>
    </xf>
    <xf numFmtId="180" fontId="8" fillId="6" borderId="35" xfId="0" applyNumberFormat="1" applyFont="1" applyFill="1" applyBorder="1" applyAlignment="1" applyProtection="1">
      <alignment horizontal="left" vertical="center" indent="1" shrinkToFit="1"/>
      <protection hidden="1"/>
    </xf>
    <xf numFmtId="0" fontId="12" fillId="6" borderId="9" xfId="0" applyFont="1" applyFill="1" applyBorder="1" applyAlignment="1" applyProtection="1">
      <alignment horizontal="center" vertical="center"/>
      <protection hidden="1"/>
    </xf>
    <xf numFmtId="0" fontId="12" fillId="6" borderId="2" xfId="0" applyFont="1" applyFill="1" applyBorder="1" applyAlignment="1" applyProtection="1">
      <alignment horizontal="center" vertical="center"/>
      <protection hidden="1"/>
    </xf>
    <xf numFmtId="0" fontId="12" fillId="6" borderId="7" xfId="0" applyFont="1" applyFill="1" applyBorder="1" applyAlignment="1" applyProtection="1">
      <alignment horizontal="center" vertical="center"/>
      <protection hidden="1"/>
    </xf>
    <xf numFmtId="0" fontId="12" fillId="6" borderId="0" xfId="0" applyFont="1" applyFill="1" applyAlignment="1" applyProtection="1">
      <alignment horizontal="center" vertical="center"/>
      <protection hidden="1"/>
    </xf>
    <xf numFmtId="0" fontId="9" fillId="6" borderId="36" xfId="0" applyFont="1" applyFill="1" applyBorder="1" applyAlignment="1" applyProtection="1">
      <alignment horizontal="left" vertical="center" shrinkToFit="1"/>
      <protection hidden="1"/>
    </xf>
    <xf numFmtId="0" fontId="9" fillId="6" borderId="25" xfId="0" applyFont="1" applyFill="1" applyBorder="1" applyAlignment="1" applyProtection="1">
      <alignment horizontal="left" vertical="center" shrinkToFit="1"/>
      <protection hidden="1"/>
    </xf>
    <xf numFmtId="0" fontId="9" fillId="6" borderId="37" xfId="0" applyFont="1" applyFill="1" applyBorder="1" applyAlignment="1" applyProtection="1">
      <alignment horizontal="left" vertical="center" shrinkToFit="1"/>
      <protection hidden="1"/>
    </xf>
    <xf numFmtId="0" fontId="9" fillId="6" borderId="0" xfId="0" applyFont="1" applyFill="1" applyAlignment="1" applyProtection="1">
      <alignment horizontal="left" vertical="center" shrinkToFit="1"/>
      <protection hidden="1"/>
    </xf>
    <xf numFmtId="0" fontId="9" fillId="6" borderId="48" xfId="0" applyFont="1" applyFill="1" applyBorder="1" applyAlignment="1" applyProtection="1">
      <alignment horizontal="left" vertical="center" shrinkToFit="1"/>
      <protection hidden="1"/>
    </xf>
    <xf numFmtId="0" fontId="9" fillId="6" borderId="26" xfId="0" applyFont="1" applyFill="1" applyBorder="1" applyAlignment="1" applyProtection="1">
      <alignment horizontal="left" vertical="center" shrinkToFit="1"/>
      <protection hidden="1"/>
    </xf>
    <xf numFmtId="0" fontId="5" fillId="6" borderId="37" xfId="0" applyFont="1" applyFill="1" applyBorder="1" applyAlignment="1" applyProtection="1">
      <alignment horizontal="center" vertical="center" shrinkToFit="1"/>
      <protection hidden="1"/>
    </xf>
    <xf numFmtId="0" fontId="8" fillId="6" borderId="6" xfId="0" applyFont="1" applyFill="1" applyBorder="1" applyAlignment="1" applyProtection="1">
      <alignment horizontal="center" vertical="center" shrinkToFit="1"/>
      <protection hidden="1"/>
    </xf>
    <xf numFmtId="0" fontId="19" fillId="6" borderId="4" xfId="0" applyFont="1" applyFill="1" applyBorder="1" applyAlignment="1" applyProtection="1">
      <alignment horizontal="left" vertical="top" wrapText="1"/>
      <protection hidden="1"/>
    </xf>
    <xf numFmtId="0" fontId="12" fillId="6" borderId="55" xfId="0" applyFont="1" applyFill="1" applyBorder="1" applyAlignment="1" applyProtection="1">
      <alignment horizontal="center" vertical="center"/>
      <protection hidden="1"/>
    </xf>
    <xf numFmtId="0" fontId="12" fillId="6" borderId="56" xfId="0" applyFont="1" applyFill="1" applyBorder="1" applyAlignment="1" applyProtection="1">
      <alignment horizontal="center" vertical="center"/>
      <protection hidden="1"/>
    </xf>
    <xf numFmtId="0" fontId="12" fillId="6" borderId="37" xfId="0" applyFont="1" applyFill="1" applyBorder="1" applyAlignment="1" applyProtection="1">
      <alignment horizontal="center" vertical="center"/>
      <protection hidden="1"/>
    </xf>
    <xf numFmtId="0" fontId="12" fillId="6" borderId="28" xfId="0" applyFont="1" applyFill="1" applyBorder="1" applyAlignment="1" applyProtection="1">
      <alignment horizontal="center" vertical="center"/>
      <protection hidden="1"/>
    </xf>
    <xf numFmtId="0" fontId="12" fillId="6" borderId="48" xfId="0" applyFont="1" applyFill="1" applyBorder="1" applyAlignment="1" applyProtection="1">
      <alignment horizontal="center" vertical="center"/>
      <protection hidden="1"/>
    </xf>
    <xf numFmtId="0" fontId="12" fillId="6" borderId="26" xfId="0" applyFont="1" applyFill="1" applyBorder="1" applyAlignment="1" applyProtection="1">
      <alignment horizontal="center" vertical="center"/>
      <protection hidden="1"/>
    </xf>
    <xf numFmtId="0" fontId="12" fillId="6" borderId="21" xfId="0" applyFont="1" applyFill="1" applyBorder="1" applyAlignment="1" applyProtection="1">
      <alignment horizontal="center" vertical="center"/>
      <protection hidden="1"/>
    </xf>
    <xf numFmtId="38" fontId="8" fillId="6" borderId="25" xfId="1" applyFont="1" applyFill="1" applyBorder="1" applyAlignment="1" applyProtection="1">
      <alignment horizontal="center" vertical="center" shrinkToFit="1"/>
      <protection hidden="1"/>
    </xf>
    <xf numFmtId="38" fontId="8" fillId="6" borderId="24" xfId="1" applyFont="1" applyFill="1" applyBorder="1" applyAlignment="1" applyProtection="1">
      <alignment horizontal="center" vertical="center" shrinkToFit="1"/>
      <protection hidden="1"/>
    </xf>
    <xf numFmtId="38" fontId="8" fillId="6" borderId="0" xfId="1" applyFont="1" applyFill="1" applyBorder="1" applyAlignment="1" applyProtection="1">
      <alignment horizontal="center" vertical="center" shrinkToFit="1"/>
      <protection hidden="1"/>
    </xf>
    <xf numFmtId="38" fontId="8" fillId="6" borderId="6" xfId="1" applyFont="1" applyFill="1" applyBorder="1" applyAlignment="1" applyProtection="1">
      <alignment horizontal="center" vertical="center" shrinkToFit="1"/>
      <protection hidden="1"/>
    </xf>
    <xf numFmtId="38" fontId="8" fillId="6" borderId="26" xfId="1" applyFont="1" applyFill="1" applyBorder="1" applyAlignment="1" applyProtection="1">
      <alignment horizontal="center" vertical="center" shrinkToFit="1"/>
      <protection hidden="1"/>
    </xf>
    <xf numFmtId="38" fontId="8" fillId="6" borderId="27" xfId="1" applyFont="1" applyFill="1" applyBorder="1" applyAlignment="1" applyProtection="1">
      <alignment horizontal="center" vertical="center" shrinkToFit="1"/>
      <protection hidden="1"/>
    </xf>
    <xf numFmtId="0" fontId="60" fillId="6" borderId="0" xfId="0" applyFont="1" applyFill="1" applyAlignment="1" applyProtection="1">
      <alignment horizontal="left" vertical="center" wrapText="1" shrinkToFit="1"/>
      <protection hidden="1"/>
    </xf>
    <xf numFmtId="38" fontId="8" fillId="6" borderId="36" xfId="0" applyNumberFormat="1" applyFont="1" applyFill="1" applyBorder="1" applyAlignment="1" applyProtection="1">
      <alignment horizontal="right" vertical="center" shrinkToFit="1"/>
      <protection hidden="1"/>
    </xf>
    <xf numFmtId="0" fontId="8" fillId="6" borderId="25" xfId="0" applyFont="1" applyFill="1" applyBorder="1" applyAlignment="1" applyProtection="1">
      <alignment horizontal="right" vertical="center" shrinkToFit="1"/>
      <protection hidden="1"/>
    </xf>
    <xf numFmtId="0" fontId="8" fillId="6" borderId="37" xfId="0" applyFont="1" applyFill="1" applyBorder="1" applyAlignment="1" applyProtection="1">
      <alignment horizontal="right" vertical="center" shrinkToFit="1"/>
      <protection hidden="1"/>
    </xf>
    <xf numFmtId="0" fontId="8" fillId="6" borderId="0" xfId="0" applyFont="1" applyFill="1" applyAlignment="1" applyProtection="1">
      <alignment horizontal="right" vertical="center" shrinkToFit="1"/>
      <protection hidden="1"/>
    </xf>
    <xf numFmtId="0" fontId="8" fillId="6" borderId="38" xfId="0" applyFont="1" applyFill="1" applyBorder="1" applyAlignment="1" applyProtection="1">
      <alignment horizontal="right" vertical="center" shrinkToFit="1"/>
      <protection hidden="1"/>
    </xf>
    <xf numFmtId="0" fontId="8" fillId="6" borderId="4" xfId="0" applyFont="1" applyFill="1" applyBorder="1" applyAlignment="1" applyProtection="1">
      <alignment horizontal="right" vertical="center" shrinkToFit="1"/>
      <protection hidden="1"/>
    </xf>
    <xf numFmtId="0" fontId="12" fillId="6" borderId="25" xfId="0" applyFont="1" applyFill="1" applyBorder="1" applyAlignment="1" applyProtection="1">
      <alignment horizontal="right" vertical="top"/>
      <protection hidden="1"/>
    </xf>
    <xf numFmtId="0" fontId="12" fillId="6" borderId="24" xfId="0" applyFont="1" applyFill="1" applyBorder="1" applyAlignment="1" applyProtection="1">
      <alignment horizontal="right" vertical="top"/>
      <protection hidden="1"/>
    </xf>
    <xf numFmtId="0" fontId="12" fillId="6" borderId="4" xfId="0" applyFont="1" applyFill="1" applyBorder="1" applyAlignment="1" applyProtection="1">
      <alignment horizontal="right" vertical="top"/>
      <protection hidden="1"/>
    </xf>
    <xf numFmtId="0" fontId="12" fillId="6" borderId="3" xfId="0" applyFont="1" applyFill="1" applyBorder="1" applyAlignment="1" applyProtection="1">
      <alignment horizontal="right" vertical="top"/>
      <protection hidden="1"/>
    </xf>
    <xf numFmtId="0" fontId="5" fillId="6" borderId="53" xfId="0" applyFont="1" applyFill="1" applyBorder="1" applyAlignment="1" applyProtection="1">
      <alignment horizontal="center" vertical="center" wrapText="1"/>
      <protection hidden="1"/>
    </xf>
    <xf numFmtId="0" fontId="5" fillId="6" borderId="12" xfId="0" applyFont="1" applyFill="1" applyBorder="1" applyAlignment="1" applyProtection="1">
      <alignment horizontal="center" vertical="center" wrapText="1"/>
      <protection hidden="1"/>
    </xf>
    <xf numFmtId="0" fontId="5" fillId="6" borderId="16" xfId="0" applyFont="1" applyFill="1" applyBorder="1" applyAlignment="1" applyProtection="1">
      <alignment horizontal="center" vertical="center" wrapText="1"/>
      <protection hidden="1"/>
    </xf>
    <xf numFmtId="0" fontId="5" fillId="6" borderId="15" xfId="0" applyFont="1" applyFill="1" applyBorder="1" applyAlignment="1" applyProtection="1">
      <alignment horizontal="center" vertical="center" wrapText="1"/>
      <protection hidden="1"/>
    </xf>
    <xf numFmtId="0" fontId="5" fillId="6" borderId="54" xfId="0" applyFont="1" applyFill="1" applyBorder="1" applyAlignment="1" applyProtection="1">
      <alignment horizontal="center" vertical="center" wrapText="1"/>
      <protection hidden="1"/>
    </xf>
    <xf numFmtId="0" fontId="5" fillId="6" borderId="44" xfId="0" applyFont="1" applyFill="1" applyBorder="1" applyAlignment="1" applyProtection="1">
      <alignment horizontal="center" vertical="center" wrapText="1"/>
      <protection hidden="1"/>
    </xf>
    <xf numFmtId="0" fontId="5" fillId="6" borderId="10" xfId="0" applyFont="1" applyFill="1" applyBorder="1" applyAlignment="1" applyProtection="1">
      <alignment horizontal="center" vertical="center" wrapText="1"/>
      <protection hidden="1"/>
    </xf>
  </cellXfs>
  <cellStyles count="3">
    <cellStyle name="ハイパーリンク" xfId="2" builtinId="8"/>
    <cellStyle name="桁区切り" xfId="1" builtinId="6"/>
    <cellStyle name="標準" xfId="0" builtinId="0"/>
  </cellStyles>
  <dxfs count="0"/>
  <tableStyles count="0" defaultTableStyle="TableStyleMedium2" defaultPivotStyle="PivotStyleLight16"/>
  <colors>
    <mruColors>
      <color rgb="FFFFFF99"/>
      <color rgb="FFFFFFCC"/>
      <color rgb="FFFFCC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0</xdr:colOff>
      <xdr:row>87</xdr:row>
      <xdr:rowOff>44449</xdr:rowOff>
    </xdr:from>
    <xdr:to>
      <xdr:col>7</xdr:col>
      <xdr:colOff>0</xdr:colOff>
      <xdr:row>90</xdr:row>
      <xdr:rowOff>14287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109663" y="501649"/>
          <a:ext cx="233363" cy="1412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800">
              <a:latin typeface="ＭＳ Ｐ明朝" panose="02020600040205080304" pitchFamily="18" charset="-128"/>
              <a:ea typeface="ＭＳ Ｐ明朝" panose="02020600040205080304" pitchFamily="18" charset="-128"/>
            </a:rPr>
            <a:t>日数</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57150</xdr:colOff>
      <xdr:row>128</xdr:row>
      <xdr:rowOff>190500</xdr:rowOff>
    </xdr:from>
    <xdr:ext cx="341632" cy="328423"/>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333375" y="44243625"/>
          <a:ext cx="341632"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n-ea"/>
              <a:ea typeface="+mn-ea"/>
            </a:rPr>
            <a:t>16</a:t>
          </a:r>
          <a:endParaRPr kumimoji="1" lang="ja-JP" altLang="en-US" sz="1100">
            <a:latin typeface="+mn-ea"/>
            <a:ea typeface="+mn-ea"/>
          </a:endParaRP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5</xdr:col>
      <xdr:colOff>9525</xdr:colOff>
      <xdr:row>12</xdr:row>
      <xdr:rowOff>180975</xdr:rowOff>
    </xdr:from>
    <xdr:to>
      <xdr:col>7</xdr:col>
      <xdr:colOff>24912</xdr:colOff>
      <xdr:row>14</xdr:row>
      <xdr:rowOff>82794</xdr:rowOff>
    </xdr:to>
    <xdr:sp macro="" textlink="">
      <xdr:nvSpPr>
        <xdr:cNvPr id="92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47625</xdr:colOff>
      <xdr:row>12</xdr:row>
      <xdr:rowOff>190500</xdr:rowOff>
    </xdr:from>
    <xdr:to>
      <xdr:col>10</xdr:col>
      <xdr:colOff>66675</xdr:colOff>
      <xdr:row>14</xdr:row>
      <xdr:rowOff>82794</xdr:rowOff>
    </xdr:to>
    <xdr:sp macro="" textlink="">
      <xdr:nvSpPr>
        <xdr:cNvPr id="921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9525</xdr:colOff>
      <xdr:row>13</xdr:row>
      <xdr:rowOff>180975</xdr:rowOff>
    </xdr:from>
    <xdr:to>
      <xdr:col>7</xdr:col>
      <xdr:colOff>24912</xdr:colOff>
      <xdr:row>15</xdr:row>
      <xdr:rowOff>85725</xdr:rowOff>
    </xdr:to>
    <xdr:sp macro="" textlink="">
      <xdr:nvSpPr>
        <xdr:cNvPr id="921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3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47625</xdr:colOff>
      <xdr:row>13</xdr:row>
      <xdr:rowOff>180975</xdr:rowOff>
    </xdr:from>
    <xdr:to>
      <xdr:col>10</xdr:col>
      <xdr:colOff>66675</xdr:colOff>
      <xdr:row>15</xdr:row>
      <xdr:rowOff>85725</xdr:rowOff>
    </xdr:to>
    <xdr:sp macro="" textlink="">
      <xdr:nvSpPr>
        <xdr:cNvPr id="9220"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04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5</xdr:col>
      <xdr:colOff>9525</xdr:colOff>
      <xdr:row>14</xdr:row>
      <xdr:rowOff>180975</xdr:rowOff>
    </xdr:from>
    <xdr:ext cx="304800" cy="247650"/>
    <xdr:sp macro="" textlink="">
      <xdr:nvSpPr>
        <xdr:cNvPr id="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A000000}"/>
            </a:ext>
          </a:extLst>
        </xdr:cNvPr>
        <xdr:cNvSpPr/>
      </xdr:nvSpPr>
      <xdr:spPr bwMode="auto">
        <a:xfrm>
          <a:off x="4143375" y="41433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14</xdr:row>
      <xdr:rowOff>190500</xdr:rowOff>
    </xdr:from>
    <xdr:ext cx="304800" cy="247650"/>
    <xdr:sp macro="" textlink="">
      <xdr:nvSpPr>
        <xdr:cNvPr id="1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B000000}"/>
            </a:ext>
          </a:extLst>
        </xdr:cNvPr>
        <xdr:cNvSpPr/>
      </xdr:nvSpPr>
      <xdr:spPr bwMode="auto">
        <a:xfrm>
          <a:off x="5038725" y="415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1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C000000}"/>
            </a:ext>
          </a:extLst>
        </xdr:cNvPr>
        <xdr:cNvSpPr/>
      </xdr:nvSpPr>
      <xdr:spPr bwMode="auto">
        <a:xfrm>
          <a:off x="414337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1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0D000000}"/>
            </a:ext>
          </a:extLst>
        </xdr:cNvPr>
        <xdr:cNvSpPr/>
      </xdr:nvSpPr>
      <xdr:spPr bwMode="auto">
        <a:xfrm>
          <a:off x="503872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2000000}"/>
            </a:ext>
          </a:extLst>
        </xdr:cNvPr>
        <xdr:cNvSpPr/>
      </xdr:nvSpPr>
      <xdr:spPr bwMode="auto">
        <a:xfrm>
          <a:off x="4143375" y="41433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1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3000000}"/>
            </a:ext>
          </a:extLst>
        </xdr:cNvPr>
        <xdr:cNvSpPr/>
      </xdr:nvSpPr>
      <xdr:spPr bwMode="auto">
        <a:xfrm>
          <a:off x="5038725" y="415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2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4000000}"/>
            </a:ext>
          </a:extLst>
        </xdr:cNvPr>
        <xdr:cNvSpPr/>
      </xdr:nvSpPr>
      <xdr:spPr bwMode="auto">
        <a:xfrm>
          <a:off x="414337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21"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15000000}"/>
            </a:ext>
          </a:extLst>
        </xdr:cNvPr>
        <xdr:cNvSpPr/>
      </xdr:nvSpPr>
      <xdr:spPr bwMode="auto">
        <a:xfrm>
          <a:off x="503872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A000000}"/>
            </a:ext>
          </a:extLst>
        </xdr:cNvPr>
        <xdr:cNvSpPr/>
      </xdr:nvSpPr>
      <xdr:spPr bwMode="auto">
        <a:xfrm>
          <a:off x="4143375" y="41433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2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B000000}"/>
            </a:ext>
          </a:extLst>
        </xdr:cNvPr>
        <xdr:cNvSpPr/>
      </xdr:nvSpPr>
      <xdr:spPr bwMode="auto">
        <a:xfrm>
          <a:off x="5038725" y="415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2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C000000}"/>
            </a:ext>
          </a:extLst>
        </xdr:cNvPr>
        <xdr:cNvSpPr/>
      </xdr:nvSpPr>
      <xdr:spPr bwMode="auto">
        <a:xfrm>
          <a:off x="414337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2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1D000000}"/>
            </a:ext>
          </a:extLst>
        </xdr:cNvPr>
        <xdr:cNvSpPr/>
      </xdr:nvSpPr>
      <xdr:spPr bwMode="auto">
        <a:xfrm>
          <a:off x="503872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2000000}"/>
            </a:ext>
          </a:extLst>
        </xdr:cNvPr>
        <xdr:cNvSpPr/>
      </xdr:nvSpPr>
      <xdr:spPr bwMode="auto">
        <a:xfrm>
          <a:off x="4143375" y="41433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3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3000000}"/>
            </a:ext>
          </a:extLst>
        </xdr:cNvPr>
        <xdr:cNvSpPr/>
      </xdr:nvSpPr>
      <xdr:spPr bwMode="auto">
        <a:xfrm>
          <a:off x="5038725" y="415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3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4000000}"/>
            </a:ext>
          </a:extLst>
        </xdr:cNvPr>
        <xdr:cNvSpPr/>
      </xdr:nvSpPr>
      <xdr:spPr bwMode="auto">
        <a:xfrm>
          <a:off x="414337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3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25000000}"/>
            </a:ext>
          </a:extLst>
        </xdr:cNvPr>
        <xdr:cNvSpPr/>
      </xdr:nvSpPr>
      <xdr:spPr bwMode="auto">
        <a:xfrm>
          <a:off x="503872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A000000}"/>
            </a:ext>
          </a:extLst>
        </xdr:cNvPr>
        <xdr:cNvSpPr/>
      </xdr:nvSpPr>
      <xdr:spPr bwMode="auto">
        <a:xfrm>
          <a:off x="4143375" y="41433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B000000}"/>
            </a:ext>
          </a:extLst>
        </xdr:cNvPr>
        <xdr:cNvSpPr/>
      </xdr:nvSpPr>
      <xdr:spPr bwMode="auto">
        <a:xfrm>
          <a:off x="5038725" y="415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C000000}"/>
            </a:ext>
          </a:extLst>
        </xdr:cNvPr>
        <xdr:cNvSpPr/>
      </xdr:nvSpPr>
      <xdr:spPr bwMode="auto">
        <a:xfrm>
          <a:off x="414337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2D000000}"/>
            </a:ext>
          </a:extLst>
        </xdr:cNvPr>
        <xdr:cNvSpPr/>
      </xdr:nvSpPr>
      <xdr:spPr bwMode="auto">
        <a:xfrm>
          <a:off x="503872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2000000}"/>
            </a:ext>
          </a:extLst>
        </xdr:cNvPr>
        <xdr:cNvSpPr/>
      </xdr:nvSpPr>
      <xdr:spPr bwMode="auto">
        <a:xfrm>
          <a:off x="4143375" y="41433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5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3000000}"/>
            </a:ext>
          </a:extLst>
        </xdr:cNvPr>
        <xdr:cNvSpPr/>
      </xdr:nvSpPr>
      <xdr:spPr bwMode="auto">
        <a:xfrm>
          <a:off x="5038725" y="415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5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4000000}"/>
            </a:ext>
          </a:extLst>
        </xdr:cNvPr>
        <xdr:cNvSpPr/>
      </xdr:nvSpPr>
      <xdr:spPr bwMode="auto">
        <a:xfrm>
          <a:off x="414337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5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35000000}"/>
            </a:ext>
          </a:extLst>
        </xdr:cNvPr>
        <xdr:cNvSpPr/>
      </xdr:nvSpPr>
      <xdr:spPr bwMode="auto">
        <a:xfrm>
          <a:off x="503872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A000000}"/>
            </a:ext>
          </a:extLst>
        </xdr:cNvPr>
        <xdr:cNvSpPr/>
      </xdr:nvSpPr>
      <xdr:spPr bwMode="auto">
        <a:xfrm>
          <a:off x="4143375" y="41433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5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B000000}"/>
            </a:ext>
          </a:extLst>
        </xdr:cNvPr>
        <xdr:cNvSpPr/>
      </xdr:nvSpPr>
      <xdr:spPr bwMode="auto">
        <a:xfrm>
          <a:off x="5038725" y="415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6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C000000}"/>
            </a:ext>
          </a:extLst>
        </xdr:cNvPr>
        <xdr:cNvSpPr/>
      </xdr:nvSpPr>
      <xdr:spPr bwMode="auto">
        <a:xfrm>
          <a:off x="414337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61"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3D000000}"/>
            </a:ext>
          </a:extLst>
        </xdr:cNvPr>
        <xdr:cNvSpPr/>
      </xdr:nvSpPr>
      <xdr:spPr bwMode="auto">
        <a:xfrm>
          <a:off x="503872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2000000}"/>
            </a:ext>
          </a:extLst>
        </xdr:cNvPr>
        <xdr:cNvSpPr/>
      </xdr:nvSpPr>
      <xdr:spPr bwMode="auto">
        <a:xfrm>
          <a:off x="4143375" y="41433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6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3000000}"/>
            </a:ext>
          </a:extLst>
        </xdr:cNvPr>
        <xdr:cNvSpPr/>
      </xdr:nvSpPr>
      <xdr:spPr bwMode="auto">
        <a:xfrm>
          <a:off x="5038725" y="415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6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4000000}"/>
            </a:ext>
          </a:extLst>
        </xdr:cNvPr>
        <xdr:cNvSpPr/>
      </xdr:nvSpPr>
      <xdr:spPr bwMode="auto">
        <a:xfrm>
          <a:off x="414337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6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45000000}"/>
            </a:ext>
          </a:extLst>
        </xdr:cNvPr>
        <xdr:cNvSpPr/>
      </xdr:nvSpPr>
      <xdr:spPr bwMode="auto">
        <a:xfrm>
          <a:off x="503872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A000000}"/>
            </a:ext>
          </a:extLst>
        </xdr:cNvPr>
        <xdr:cNvSpPr/>
      </xdr:nvSpPr>
      <xdr:spPr bwMode="auto">
        <a:xfrm>
          <a:off x="4143375" y="41433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7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B000000}"/>
            </a:ext>
          </a:extLst>
        </xdr:cNvPr>
        <xdr:cNvSpPr/>
      </xdr:nvSpPr>
      <xdr:spPr bwMode="auto">
        <a:xfrm>
          <a:off x="5038725" y="415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7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C000000}"/>
            </a:ext>
          </a:extLst>
        </xdr:cNvPr>
        <xdr:cNvSpPr/>
      </xdr:nvSpPr>
      <xdr:spPr bwMode="auto">
        <a:xfrm>
          <a:off x="414337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7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4D000000}"/>
            </a:ext>
          </a:extLst>
        </xdr:cNvPr>
        <xdr:cNvSpPr/>
      </xdr:nvSpPr>
      <xdr:spPr bwMode="auto">
        <a:xfrm>
          <a:off x="503872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2000000}"/>
            </a:ext>
          </a:extLst>
        </xdr:cNvPr>
        <xdr:cNvSpPr/>
      </xdr:nvSpPr>
      <xdr:spPr bwMode="auto">
        <a:xfrm>
          <a:off x="4143375" y="41433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8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3000000}"/>
            </a:ext>
          </a:extLst>
        </xdr:cNvPr>
        <xdr:cNvSpPr/>
      </xdr:nvSpPr>
      <xdr:spPr bwMode="auto">
        <a:xfrm>
          <a:off x="5038725" y="415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8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4000000}"/>
            </a:ext>
          </a:extLst>
        </xdr:cNvPr>
        <xdr:cNvSpPr/>
      </xdr:nvSpPr>
      <xdr:spPr bwMode="auto">
        <a:xfrm>
          <a:off x="414337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8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55000000}"/>
            </a:ext>
          </a:extLst>
        </xdr:cNvPr>
        <xdr:cNvSpPr/>
      </xdr:nvSpPr>
      <xdr:spPr bwMode="auto">
        <a:xfrm>
          <a:off x="503872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A000000}"/>
            </a:ext>
          </a:extLst>
        </xdr:cNvPr>
        <xdr:cNvSpPr/>
      </xdr:nvSpPr>
      <xdr:spPr bwMode="auto">
        <a:xfrm>
          <a:off x="4143375" y="41433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9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B000000}"/>
            </a:ext>
          </a:extLst>
        </xdr:cNvPr>
        <xdr:cNvSpPr/>
      </xdr:nvSpPr>
      <xdr:spPr bwMode="auto">
        <a:xfrm>
          <a:off x="5038725" y="415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9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C000000}"/>
            </a:ext>
          </a:extLst>
        </xdr:cNvPr>
        <xdr:cNvSpPr/>
      </xdr:nvSpPr>
      <xdr:spPr bwMode="auto">
        <a:xfrm>
          <a:off x="414337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9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5D000000}"/>
            </a:ext>
          </a:extLst>
        </xdr:cNvPr>
        <xdr:cNvSpPr/>
      </xdr:nvSpPr>
      <xdr:spPr bwMode="auto">
        <a:xfrm>
          <a:off x="503872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2000000}"/>
            </a:ext>
          </a:extLst>
        </xdr:cNvPr>
        <xdr:cNvSpPr/>
      </xdr:nvSpPr>
      <xdr:spPr bwMode="auto">
        <a:xfrm>
          <a:off x="4143375" y="41433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9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3000000}"/>
            </a:ext>
          </a:extLst>
        </xdr:cNvPr>
        <xdr:cNvSpPr/>
      </xdr:nvSpPr>
      <xdr:spPr bwMode="auto">
        <a:xfrm>
          <a:off x="5038725" y="415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10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4000000}"/>
            </a:ext>
          </a:extLst>
        </xdr:cNvPr>
        <xdr:cNvSpPr/>
      </xdr:nvSpPr>
      <xdr:spPr bwMode="auto">
        <a:xfrm>
          <a:off x="414337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101"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65000000}"/>
            </a:ext>
          </a:extLst>
        </xdr:cNvPr>
        <xdr:cNvSpPr/>
      </xdr:nvSpPr>
      <xdr:spPr bwMode="auto">
        <a:xfrm>
          <a:off x="503872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1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A000000}"/>
            </a:ext>
          </a:extLst>
        </xdr:cNvPr>
        <xdr:cNvSpPr/>
      </xdr:nvSpPr>
      <xdr:spPr bwMode="auto">
        <a:xfrm>
          <a:off x="4143375" y="41433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10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B000000}"/>
            </a:ext>
          </a:extLst>
        </xdr:cNvPr>
        <xdr:cNvSpPr/>
      </xdr:nvSpPr>
      <xdr:spPr bwMode="auto">
        <a:xfrm>
          <a:off x="5038725" y="415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10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C000000}"/>
            </a:ext>
          </a:extLst>
        </xdr:cNvPr>
        <xdr:cNvSpPr/>
      </xdr:nvSpPr>
      <xdr:spPr bwMode="auto">
        <a:xfrm>
          <a:off x="414337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10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6D000000}"/>
            </a:ext>
          </a:extLst>
        </xdr:cNvPr>
        <xdr:cNvSpPr/>
      </xdr:nvSpPr>
      <xdr:spPr bwMode="auto">
        <a:xfrm>
          <a:off x="503872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1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2000000}"/>
            </a:ext>
          </a:extLst>
        </xdr:cNvPr>
        <xdr:cNvSpPr/>
      </xdr:nvSpPr>
      <xdr:spPr bwMode="auto">
        <a:xfrm>
          <a:off x="4143375" y="41433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11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3000000}"/>
            </a:ext>
          </a:extLst>
        </xdr:cNvPr>
        <xdr:cNvSpPr/>
      </xdr:nvSpPr>
      <xdr:spPr bwMode="auto">
        <a:xfrm>
          <a:off x="5038725" y="415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11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4000000}"/>
            </a:ext>
          </a:extLst>
        </xdr:cNvPr>
        <xdr:cNvSpPr/>
      </xdr:nvSpPr>
      <xdr:spPr bwMode="auto">
        <a:xfrm>
          <a:off x="414337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11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75000000}"/>
            </a:ext>
          </a:extLst>
        </xdr:cNvPr>
        <xdr:cNvSpPr/>
      </xdr:nvSpPr>
      <xdr:spPr bwMode="auto">
        <a:xfrm>
          <a:off x="5038725" y="435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1</xdr:col>
      <xdr:colOff>28576</xdr:colOff>
      <xdr:row>5</xdr:row>
      <xdr:rowOff>19049</xdr:rowOff>
    </xdr:from>
    <xdr:to>
      <xdr:col>7</xdr:col>
      <xdr:colOff>695325</xdr:colOff>
      <xdr:row>8</xdr:row>
      <xdr:rowOff>104774</xdr:rowOff>
    </xdr:to>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304801" y="1104899"/>
          <a:ext cx="3905249" cy="1095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HG丸ｺﾞｼｯｸM-PRO" panose="020F0600000000000000" pitchFamily="50" charset="-128"/>
              <a:ea typeface="HG丸ｺﾞｼｯｸM-PRO" panose="020F0600000000000000" pitchFamily="50" charset="-128"/>
              <a:cs typeface="+mn-cs"/>
            </a:rPr>
            <a:t>医療費通知（</a:t>
          </a:r>
          <a:r>
            <a:rPr kumimoji="1" lang="en-US" altLang="ja-JP" sz="10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ja-JP" sz="1000">
              <a:solidFill>
                <a:schemeClr val="dk1"/>
              </a:solidFill>
              <a:effectLst/>
              <a:latin typeface="HG丸ｺﾞｼｯｸM-PRO" panose="020F0600000000000000" pitchFamily="50" charset="-128"/>
              <a:ea typeface="HG丸ｺﾞｼｯｸM-PRO" panose="020F0600000000000000" pitchFamily="50" charset="-128"/>
              <a:cs typeface="+mn-cs"/>
            </a:rPr>
            <a:t>）を添付する場合、右記の</a:t>
          </a:r>
          <a:r>
            <a:rPr kumimoji="1" lang="en-US" altLang="ja-JP" sz="10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ja-JP" sz="10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0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ja-JP" sz="1000">
              <a:solidFill>
                <a:schemeClr val="dk1"/>
              </a:solidFill>
              <a:effectLst/>
              <a:latin typeface="HG丸ｺﾞｼｯｸM-PRO" panose="020F0600000000000000" pitchFamily="50" charset="-128"/>
              <a:ea typeface="HG丸ｺﾞｼｯｸM-PRO" panose="020F0600000000000000" pitchFamily="50" charset="-128"/>
              <a:cs typeface="+mn-cs"/>
            </a:rPr>
            <a:t>を記入します。</a:t>
          </a:r>
          <a:endParaRPr kumimoji="1" lang="en-US" altLang="ja-JP" sz="1000">
            <a:latin typeface="HG丸ｺﾞｼｯｸM-PRO" panose="020F0600000000000000" pitchFamily="50" charset="-128"/>
            <a:ea typeface="HG丸ｺﾞｼｯｸM-PRO" panose="020F0600000000000000" pitchFamily="50" charset="-128"/>
          </a:endParaRPr>
        </a:p>
        <a:p>
          <a:r>
            <a:rPr kumimoji="1" lang="en-US" altLang="ja-JP" sz="800">
              <a:latin typeface="HG丸ｺﾞｼｯｸM-PRO" panose="020F0600000000000000" pitchFamily="50" charset="-128"/>
              <a:ea typeface="HG丸ｺﾞｼｯｸM-PRO" panose="020F0600000000000000" pitchFamily="50" charset="-128"/>
            </a:rPr>
            <a:t>※</a:t>
          </a:r>
          <a:r>
            <a:rPr kumimoji="1" lang="ja-JP" altLang="en-US" sz="800">
              <a:latin typeface="HG丸ｺﾞｼｯｸM-PRO" panose="020F0600000000000000" pitchFamily="50" charset="-128"/>
              <a:ea typeface="HG丸ｺﾞｼｯｸM-PRO" panose="020F0600000000000000" pitchFamily="50" charset="-128"/>
            </a:rPr>
            <a:t>医療保険者が発行する医療費の額等を通知する書類で、次の６項目が</a:t>
          </a:r>
          <a:endParaRPr kumimoji="1" lang="en-US" altLang="ja-JP" sz="800">
            <a:latin typeface="HG丸ｺﾞｼｯｸM-PRO" panose="020F0600000000000000" pitchFamily="50" charset="-128"/>
            <a:ea typeface="HG丸ｺﾞｼｯｸM-PRO" panose="020F0600000000000000" pitchFamily="50" charset="-128"/>
          </a:endParaRPr>
        </a:p>
        <a:p>
          <a:r>
            <a:rPr kumimoji="1" lang="ja-JP" altLang="en-US" sz="800">
              <a:latin typeface="HG丸ｺﾞｼｯｸM-PRO" panose="020F0600000000000000" pitchFamily="50" charset="-128"/>
              <a:ea typeface="HG丸ｺﾞｼｯｸM-PRO" panose="020F0600000000000000" pitchFamily="50" charset="-128"/>
            </a:rPr>
            <a:t>　記載されたものをいいます。</a:t>
          </a:r>
          <a:endParaRPr kumimoji="1" lang="en-US" altLang="ja-JP" sz="800">
            <a:latin typeface="HG丸ｺﾞｼｯｸM-PRO" panose="020F0600000000000000" pitchFamily="50" charset="-128"/>
            <a:ea typeface="HG丸ｺﾞｼｯｸM-PRO" panose="020F0600000000000000" pitchFamily="50" charset="-128"/>
          </a:endParaRPr>
        </a:p>
        <a:p>
          <a:r>
            <a:rPr kumimoji="1" lang="ja-JP" altLang="en-US" sz="800">
              <a:latin typeface="HG丸ｺﾞｼｯｸM-PRO" panose="020F0600000000000000" pitchFamily="50" charset="-128"/>
              <a:ea typeface="HG丸ｺﾞｼｯｸM-PRO" panose="020F0600000000000000" pitchFamily="50" charset="-128"/>
            </a:rPr>
            <a:t>　（例：健康保険組合等が発行する「医療費のお知らせ」）</a:t>
          </a:r>
          <a:endParaRPr kumimoji="1" lang="en-US" altLang="ja-JP" sz="800">
            <a:latin typeface="HG丸ｺﾞｼｯｸM-PRO" panose="020F0600000000000000" pitchFamily="50" charset="-128"/>
            <a:ea typeface="HG丸ｺﾞｼｯｸM-PRO" panose="020F0600000000000000" pitchFamily="50" charset="-128"/>
          </a:endParaRPr>
        </a:p>
        <a:p>
          <a:r>
            <a:rPr kumimoji="1" lang="ja-JP" altLang="en-US" sz="800">
              <a:latin typeface="HG丸ｺﾞｼｯｸM-PRO" panose="020F0600000000000000" pitchFamily="50" charset="-128"/>
              <a:ea typeface="HG丸ｺﾞｼｯｸM-PRO" panose="020F0600000000000000" pitchFamily="50" charset="-128"/>
            </a:rPr>
            <a:t>　　　①被保険者等の氏名、②療養を受けた年月、③療養を受けた者、</a:t>
          </a:r>
          <a:endParaRPr kumimoji="1" lang="en-US" altLang="ja-JP" sz="800">
            <a:latin typeface="HG丸ｺﾞｼｯｸM-PRO" panose="020F0600000000000000" pitchFamily="50" charset="-128"/>
            <a:ea typeface="HG丸ｺﾞｼｯｸM-PRO" panose="020F0600000000000000" pitchFamily="50" charset="-128"/>
          </a:endParaRPr>
        </a:p>
        <a:p>
          <a:r>
            <a:rPr kumimoji="1" lang="ja-JP" altLang="en-US" sz="800">
              <a:latin typeface="HG丸ｺﾞｼｯｸM-PRO" panose="020F0600000000000000" pitchFamily="50" charset="-128"/>
              <a:ea typeface="HG丸ｺﾞｼｯｸM-PRO" panose="020F0600000000000000" pitchFamily="50" charset="-128"/>
            </a:rPr>
            <a:t>　　　④療養を受けた病院・診療所・薬局等の名称、⑤被保険者等が</a:t>
          </a:r>
          <a:endParaRPr kumimoji="1" lang="en-US" altLang="ja-JP" sz="800">
            <a:latin typeface="HG丸ｺﾞｼｯｸM-PRO" panose="020F0600000000000000" pitchFamily="50" charset="-128"/>
            <a:ea typeface="HG丸ｺﾞｼｯｸM-PRO" panose="020F0600000000000000" pitchFamily="50" charset="-128"/>
          </a:endParaRPr>
        </a:p>
        <a:p>
          <a:r>
            <a:rPr kumimoji="1" lang="ja-JP" altLang="en-US" sz="800">
              <a:latin typeface="HG丸ｺﾞｼｯｸM-PRO" panose="020F0600000000000000" pitchFamily="50" charset="-128"/>
              <a:ea typeface="HG丸ｺﾞｼｯｸM-PRO" panose="020F0600000000000000" pitchFamily="50" charset="-128"/>
            </a:rPr>
            <a:t>　　　支払った医療費の額、⑥保険者等の名称</a:t>
          </a:r>
        </a:p>
      </xdr:txBody>
    </xdr:sp>
    <xdr:clientData/>
  </xdr:twoCellAnchor>
  <xdr:twoCellAnchor>
    <xdr:from>
      <xdr:col>5</xdr:col>
      <xdr:colOff>0</xdr:colOff>
      <xdr:row>7</xdr:row>
      <xdr:rowOff>133348</xdr:rowOff>
    </xdr:from>
    <xdr:to>
      <xdr:col>15</xdr:col>
      <xdr:colOff>419100</xdr:colOff>
      <xdr:row>10</xdr:row>
      <xdr:rowOff>66674</xdr:rowOff>
    </xdr:to>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3162300" y="2076448"/>
          <a:ext cx="4105275" cy="457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HG丸ｺﾞｼｯｸM-PRO" panose="020F0600000000000000" pitchFamily="50" charset="-128"/>
              <a:ea typeface="HG丸ｺﾞｼｯｸM-PRO" panose="020F0600000000000000" pitchFamily="50" charset="-128"/>
              <a:cs typeface="+mn-cs"/>
            </a:rPr>
            <a:t>「領収書１枚」ごとではなく、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HG丸ｺﾞｼｯｸM-PRO" panose="020F0600000000000000" pitchFamily="50" charset="-128"/>
              <a:ea typeface="HG丸ｺﾞｼｯｸM-PRO" panose="020F0600000000000000" pitchFamily="50" charset="-128"/>
              <a:cs typeface="+mn-cs"/>
            </a:rPr>
            <a:t>「医療を受けた方」・「病院等」ごとにまとめて記入できます。</a:t>
          </a:r>
          <a:endParaRPr kumimoji="1" lang="ja-JP" altLang="en-US" sz="800">
            <a:latin typeface="HG丸ｺﾞｼｯｸM-PRO" panose="020F0600000000000000" pitchFamily="50" charset="-128"/>
            <a:ea typeface="HG丸ｺﾞｼｯｸM-PRO" panose="020F0600000000000000" pitchFamily="50" charset="-128"/>
          </a:endParaRPr>
        </a:p>
      </xdr:txBody>
    </xdr:sp>
    <xdr:clientData/>
  </xdr:twoCellAnchor>
  <xdr:oneCellAnchor>
    <xdr:from>
      <xdr:col>8</xdr:col>
      <xdr:colOff>9525</xdr:colOff>
      <xdr:row>12</xdr:row>
      <xdr:rowOff>180975</xdr:rowOff>
    </xdr:from>
    <xdr:ext cx="304800" cy="247650"/>
    <xdr:sp macro="" textlink="">
      <xdr:nvSpPr>
        <xdr:cNvPr id="1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C000000}"/>
            </a:ext>
          </a:extLst>
        </xdr:cNvPr>
        <xdr:cNvSpPr/>
      </xdr:nvSpPr>
      <xdr:spPr bwMode="auto">
        <a:xfrm>
          <a:off x="3714750" y="3048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13</xdr:row>
      <xdr:rowOff>180975</xdr:rowOff>
    </xdr:from>
    <xdr:ext cx="304800" cy="247650"/>
    <xdr:sp macro="" textlink="">
      <xdr:nvSpPr>
        <xdr:cNvPr id="1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D000000}"/>
            </a:ext>
          </a:extLst>
        </xdr:cNvPr>
        <xdr:cNvSpPr/>
      </xdr:nvSpPr>
      <xdr:spPr bwMode="auto">
        <a:xfrm>
          <a:off x="3714750" y="3048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13</xdr:row>
      <xdr:rowOff>190500</xdr:rowOff>
    </xdr:from>
    <xdr:ext cx="304800" cy="247650"/>
    <xdr:sp macro="" textlink="">
      <xdr:nvSpPr>
        <xdr:cNvPr id="12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E000000}"/>
            </a:ext>
          </a:extLst>
        </xdr:cNvPr>
        <xdr:cNvSpPr/>
      </xdr:nvSpPr>
      <xdr:spPr bwMode="auto">
        <a:xfrm>
          <a:off x="4733925" y="3048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13</xdr:row>
      <xdr:rowOff>180975</xdr:rowOff>
    </xdr:from>
    <xdr:ext cx="304800" cy="247650"/>
    <xdr:sp macro="" textlink="">
      <xdr:nvSpPr>
        <xdr:cNvPr id="1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F000000}"/>
            </a:ext>
          </a:extLst>
        </xdr:cNvPr>
        <xdr:cNvSpPr/>
      </xdr:nvSpPr>
      <xdr:spPr bwMode="auto">
        <a:xfrm>
          <a:off x="4695825" y="3048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13</xdr:row>
      <xdr:rowOff>180975</xdr:rowOff>
    </xdr:from>
    <xdr:ext cx="304800" cy="247650"/>
    <xdr:sp macro="" textlink="">
      <xdr:nvSpPr>
        <xdr:cNvPr id="1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0000000}"/>
            </a:ext>
          </a:extLst>
        </xdr:cNvPr>
        <xdr:cNvSpPr/>
      </xdr:nvSpPr>
      <xdr:spPr bwMode="auto">
        <a:xfrm>
          <a:off x="3714750" y="3076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14</xdr:row>
      <xdr:rowOff>180975</xdr:rowOff>
    </xdr:from>
    <xdr:ext cx="304800" cy="247650"/>
    <xdr:sp macro="" textlink="">
      <xdr:nvSpPr>
        <xdr:cNvPr id="12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1000000}"/>
            </a:ext>
          </a:extLst>
        </xdr:cNvPr>
        <xdr:cNvSpPr/>
      </xdr:nvSpPr>
      <xdr:spPr bwMode="auto">
        <a:xfrm>
          <a:off x="3714750" y="3257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14</xdr:row>
      <xdr:rowOff>180975</xdr:rowOff>
    </xdr:from>
    <xdr:ext cx="304800" cy="247650"/>
    <xdr:sp macro="" textlink="">
      <xdr:nvSpPr>
        <xdr:cNvPr id="1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2000000}"/>
            </a:ext>
          </a:extLst>
        </xdr:cNvPr>
        <xdr:cNvSpPr/>
      </xdr:nvSpPr>
      <xdr:spPr bwMode="auto">
        <a:xfrm>
          <a:off x="3714750" y="3257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13</xdr:row>
      <xdr:rowOff>180975</xdr:rowOff>
    </xdr:from>
    <xdr:ext cx="304800" cy="247650"/>
    <xdr:sp macro="" textlink="">
      <xdr:nvSpPr>
        <xdr:cNvPr id="1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3000000}"/>
            </a:ext>
          </a:extLst>
        </xdr:cNvPr>
        <xdr:cNvSpPr/>
      </xdr:nvSpPr>
      <xdr:spPr bwMode="auto">
        <a:xfrm>
          <a:off x="3714750" y="3076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13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4000000}"/>
            </a:ext>
          </a:extLst>
        </xdr:cNvPr>
        <xdr:cNvSpPr/>
      </xdr:nvSpPr>
      <xdr:spPr bwMode="auto">
        <a:xfrm>
          <a:off x="3714750" y="3257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1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5000000}"/>
            </a:ext>
          </a:extLst>
        </xdr:cNvPr>
        <xdr:cNvSpPr/>
      </xdr:nvSpPr>
      <xdr:spPr bwMode="auto">
        <a:xfrm>
          <a:off x="3714750" y="3257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1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6000000}"/>
            </a:ext>
          </a:extLst>
        </xdr:cNvPr>
        <xdr:cNvSpPr/>
      </xdr:nvSpPr>
      <xdr:spPr bwMode="auto">
        <a:xfrm>
          <a:off x="3714750" y="3257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12</xdr:row>
      <xdr:rowOff>180975</xdr:rowOff>
    </xdr:from>
    <xdr:ext cx="304800" cy="247650"/>
    <xdr:sp macro="" textlink="">
      <xdr:nvSpPr>
        <xdr:cNvPr id="1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7000000}"/>
            </a:ext>
          </a:extLst>
        </xdr:cNvPr>
        <xdr:cNvSpPr/>
      </xdr:nvSpPr>
      <xdr:spPr bwMode="auto">
        <a:xfrm>
          <a:off x="3714750" y="3076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13</xdr:row>
      <xdr:rowOff>180975</xdr:rowOff>
    </xdr:from>
    <xdr:ext cx="304800" cy="247650"/>
    <xdr:sp macro="" textlink="">
      <xdr:nvSpPr>
        <xdr:cNvPr id="13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8000000}"/>
            </a:ext>
          </a:extLst>
        </xdr:cNvPr>
        <xdr:cNvSpPr/>
      </xdr:nvSpPr>
      <xdr:spPr bwMode="auto">
        <a:xfrm>
          <a:off x="3714750" y="3257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13</xdr:row>
      <xdr:rowOff>180975</xdr:rowOff>
    </xdr:from>
    <xdr:ext cx="304800" cy="247650"/>
    <xdr:sp macro="" textlink="">
      <xdr:nvSpPr>
        <xdr:cNvPr id="1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9000000}"/>
            </a:ext>
          </a:extLst>
        </xdr:cNvPr>
        <xdr:cNvSpPr/>
      </xdr:nvSpPr>
      <xdr:spPr bwMode="auto">
        <a:xfrm>
          <a:off x="3714750" y="3257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13</xdr:row>
      <xdr:rowOff>180975</xdr:rowOff>
    </xdr:from>
    <xdr:ext cx="304800" cy="247650"/>
    <xdr:sp macro="" textlink="">
      <xdr:nvSpPr>
        <xdr:cNvPr id="1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A000000}"/>
            </a:ext>
          </a:extLst>
        </xdr:cNvPr>
        <xdr:cNvSpPr/>
      </xdr:nvSpPr>
      <xdr:spPr bwMode="auto">
        <a:xfrm>
          <a:off x="3714750" y="3257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1</xdr:col>
      <xdr:colOff>314326</xdr:colOff>
      <xdr:row>6</xdr:row>
      <xdr:rowOff>209550</xdr:rowOff>
    </xdr:from>
    <xdr:to>
      <xdr:col>5</xdr:col>
      <xdr:colOff>171450</xdr:colOff>
      <xdr:row>8</xdr:row>
      <xdr:rowOff>9525</xdr:rowOff>
    </xdr:to>
    <xdr:sp macro="" textlink="">
      <xdr:nvSpPr>
        <xdr:cNvPr id="6" name="大かっこ 5">
          <a:extLst>
            <a:ext uri="{FF2B5EF4-FFF2-40B4-BE49-F238E27FC236}">
              <a16:creationId xmlns:a16="http://schemas.microsoft.com/office/drawing/2014/main" id="{00000000-0008-0000-0300-000006000000}"/>
            </a:ext>
          </a:extLst>
        </xdr:cNvPr>
        <xdr:cNvSpPr/>
      </xdr:nvSpPr>
      <xdr:spPr>
        <a:xfrm>
          <a:off x="590551" y="1724025"/>
          <a:ext cx="3038474" cy="381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5</xdr:col>
      <xdr:colOff>9525</xdr:colOff>
      <xdr:row>14</xdr:row>
      <xdr:rowOff>180975</xdr:rowOff>
    </xdr:from>
    <xdr:ext cx="304800" cy="247650"/>
    <xdr:sp macro="" textlink="">
      <xdr:nvSpPr>
        <xdr:cNvPr id="1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C000000}"/>
            </a:ext>
          </a:extLst>
        </xdr:cNvPr>
        <xdr:cNvSpPr/>
      </xdr:nvSpPr>
      <xdr:spPr bwMode="auto">
        <a:xfrm>
          <a:off x="3467100" y="292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14</xdr:row>
      <xdr:rowOff>190500</xdr:rowOff>
    </xdr:from>
    <xdr:ext cx="304800" cy="247650"/>
    <xdr:sp macro="" textlink="">
      <xdr:nvSpPr>
        <xdr:cNvPr id="14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D000000}"/>
            </a:ext>
          </a:extLst>
        </xdr:cNvPr>
        <xdr:cNvSpPr/>
      </xdr:nvSpPr>
      <xdr:spPr bwMode="auto">
        <a:xfrm>
          <a:off x="4448175" y="292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15</xdr:row>
      <xdr:rowOff>180975</xdr:rowOff>
    </xdr:from>
    <xdr:ext cx="304800" cy="247650"/>
    <xdr:sp macro="" textlink="">
      <xdr:nvSpPr>
        <xdr:cNvPr id="14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E000000}"/>
            </a:ext>
          </a:extLst>
        </xdr:cNvPr>
        <xdr:cNvSpPr/>
      </xdr:nvSpPr>
      <xdr:spPr bwMode="auto">
        <a:xfrm>
          <a:off x="3467100" y="310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15</xdr:row>
      <xdr:rowOff>180975</xdr:rowOff>
    </xdr:from>
    <xdr:ext cx="304800" cy="247650"/>
    <xdr:sp macro="" textlink="">
      <xdr:nvSpPr>
        <xdr:cNvPr id="14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8F000000}"/>
            </a:ext>
          </a:extLst>
        </xdr:cNvPr>
        <xdr:cNvSpPr/>
      </xdr:nvSpPr>
      <xdr:spPr bwMode="auto">
        <a:xfrm>
          <a:off x="4448175" y="310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16</xdr:row>
      <xdr:rowOff>180975</xdr:rowOff>
    </xdr:from>
    <xdr:ext cx="304800" cy="247650"/>
    <xdr:sp macro="" textlink="">
      <xdr:nvSpPr>
        <xdr:cNvPr id="1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0000000}"/>
            </a:ext>
          </a:extLst>
        </xdr:cNvPr>
        <xdr:cNvSpPr/>
      </xdr:nvSpPr>
      <xdr:spPr bwMode="auto">
        <a:xfrm>
          <a:off x="3467100" y="334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16</xdr:row>
      <xdr:rowOff>190500</xdr:rowOff>
    </xdr:from>
    <xdr:ext cx="304800" cy="247650"/>
    <xdr:sp macro="" textlink="">
      <xdr:nvSpPr>
        <xdr:cNvPr id="14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1000000}"/>
            </a:ext>
          </a:extLst>
        </xdr:cNvPr>
        <xdr:cNvSpPr/>
      </xdr:nvSpPr>
      <xdr:spPr bwMode="auto">
        <a:xfrm>
          <a:off x="4448175" y="3352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1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2000000}"/>
            </a:ext>
          </a:extLst>
        </xdr:cNvPr>
        <xdr:cNvSpPr/>
      </xdr:nvSpPr>
      <xdr:spPr bwMode="auto">
        <a:xfrm>
          <a:off x="4410075" y="292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15</xdr:row>
      <xdr:rowOff>180975</xdr:rowOff>
    </xdr:from>
    <xdr:ext cx="304800" cy="247650"/>
    <xdr:sp macro="" textlink="">
      <xdr:nvSpPr>
        <xdr:cNvPr id="1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3000000}"/>
            </a:ext>
          </a:extLst>
        </xdr:cNvPr>
        <xdr:cNvSpPr/>
      </xdr:nvSpPr>
      <xdr:spPr bwMode="auto">
        <a:xfrm>
          <a:off x="3467100" y="310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15</xdr:row>
      <xdr:rowOff>190500</xdr:rowOff>
    </xdr:from>
    <xdr:ext cx="304800" cy="247650"/>
    <xdr:sp macro="" textlink="">
      <xdr:nvSpPr>
        <xdr:cNvPr id="14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4000000}"/>
            </a:ext>
          </a:extLst>
        </xdr:cNvPr>
        <xdr:cNvSpPr/>
      </xdr:nvSpPr>
      <xdr:spPr bwMode="auto">
        <a:xfrm>
          <a:off x="4448175" y="311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15</xdr:row>
      <xdr:rowOff>180975</xdr:rowOff>
    </xdr:from>
    <xdr:ext cx="304800" cy="247650"/>
    <xdr:sp macro="" textlink="">
      <xdr:nvSpPr>
        <xdr:cNvPr id="1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5000000}"/>
            </a:ext>
          </a:extLst>
        </xdr:cNvPr>
        <xdr:cNvSpPr/>
      </xdr:nvSpPr>
      <xdr:spPr bwMode="auto">
        <a:xfrm>
          <a:off x="4410075" y="310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15</xdr:row>
      <xdr:rowOff>180975</xdr:rowOff>
    </xdr:from>
    <xdr:ext cx="304800" cy="247650"/>
    <xdr:sp macro="" textlink="">
      <xdr:nvSpPr>
        <xdr:cNvPr id="1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6000000}"/>
            </a:ext>
          </a:extLst>
        </xdr:cNvPr>
        <xdr:cNvSpPr/>
      </xdr:nvSpPr>
      <xdr:spPr bwMode="auto">
        <a:xfrm>
          <a:off x="3467100" y="310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16</xdr:row>
      <xdr:rowOff>180975</xdr:rowOff>
    </xdr:from>
    <xdr:ext cx="304800" cy="247650"/>
    <xdr:sp macro="" textlink="">
      <xdr:nvSpPr>
        <xdr:cNvPr id="15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7000000}"/>
            </a:ext>
          </a:extLst>
        </xdr:cNvPr>
        <xdr:cNvSpPr/>
      </xdr:nvSpPr>
      <xdr:spPr bwMode="auto">
        <a:xfrm>
          <a:off x="3467100" y="334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16</xdr:row>
      <xdr:rowOff>180975</xdr:rowOff>
    </xdr:from>
    <xdr:ext cx="304800" cy="247650"/>
    <xdr:sp macro="" textlink="">
      <xdr:nvSpPr>
        <xdr:cNvPr id="1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8000000}"/>
            </a:ext>
          </a:extLst>
        </xdr:cNvPr>
        <xdr:cNvSpPr/>
      </xdr:nvSpPr>
      <xdr:spPr bwMode="auto">
        <a:xfrm>
          <a:off x="3467100" y="334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15</xdr:row>
      <xdr:rowOff>180975</xdr:rowOff>
    </xdr:from>
    <xdr:ext cx="304800" cy="247650"/>
    <xdr:sp macro="" textlink="">
      <xdr:nvSpPr>
        <xdr:cNvPr id="1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9000000}"/>
            </a:ext>
          </a:extLst>
        </xdr:cNvPr>
        <xdr:cNvSpPr/>
      </xdr:nvSpPr>
      <xdr:spPr bwMode="auto">
        <a:xfrm>
          <a:off x="4410075" y="310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15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A000000}"/>
            </a:ext>
          </a:extLst>
        </xdr:cNvPr>
        <xdr:cNvSpPr/>
      </xdr:nvSpPr>
      <xdr:spPr bwMode="auto">
        <a:xfrm>
          <a:off x="4410075" y="334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1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B000000}"/>
            </a:ext>
          </a:extLst>
        </xdr:cNvPr>
        <xdr:cNvSpPr/>
      </xdr:nvSpPr>
      <xdr:spPr bwMode="auto">
        <a:xfrm>
          <a:off x="4410075" y="334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1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C000000}"/>
            </a:ext>
          </a:extLst>
        </xdr:cNvPr>
        <xdr:cNvSpPr/>
      </xdr:nvSpPr>
      <xdr:spPr bwMode="auto">
        <a:xfrm>
          <a:off x="4410075" y="334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1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D000000}"/>
            </a:ext>
          </a:extLst>
        </xdr:cNvPr>
        <xdr:cNvSpPr/>
      </xdr:nvSpPr>
      <xdr:spPr bwMode="auto">
        <a:xfrm>
          <a:off x="4410075" y="292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15</xdr:row>
      <xdr:rowOff>180975</xdr:rowOff>
    </xdr:from>
    <xdr:ext cx="304800" cy="247650"/>
    <xdr:sp macro="" textlink="">
      <xdr:nvSpPr>
        <xdr:cNvPr id="15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E000000}"/>
            </a:ext>
          </a:extLst>
        </xdr:cNvPr>
        <xdr:cNvSpPr/>
      </xdr:nvSpPr>
      <xdr:spPr bwMode="auto">
        <a:xfrm>
          <a:off x="4410075" y="310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15</xdr:row>
      <xdr:rowOff>180975</xdr:rowOff>
    </xdr:from>
    <xdr:ext cx="304800" cy="247650"/>
    <xdr:sp macro="" textlink="">
      <xdr:nvSpPr>
        <xdr:cNvPr id="1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F000000}"/>
            </a:ext>
          </a:extLst>
        </xdr:cNvPr>
        <xdr:cNvSpPr/>
      </xdr:nvSpPr>
      <xdr:spPr bwMode="auto">
        <a:xfrm>
          <a:off x="4410075" y="310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15</xdr:row>
      <xdr:rowOff>180975</xdr:rowOff>
    </xdr:from>
    <xdr:ext cx="304800" cy="247650"/>
    <xdr:sp macro="" textlink="">
      <xdr:nvSpPr>
        <xdr:cNvPr id="1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0000000}"/>
            </a:ext>
          </a:extLst>
        </xdr:cNvPr>
        <xdr:cNvSpPr/>
      </xdr:nvSpPr>
      <xdr:spPr bwMode="auto">
        <a:xfrm>
          <a:off x="4410075" y="310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16</xdr:row>
      <xdr:rowOff>180975</xdr:rowOff>
    </xdr:from>
    <xdr:ext cx="304800" cy="247650"/>
    <xdr:sp macro="" textlink="">
      <xdr:nvSpPr>
        <xdr:cNvPr id="1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1000000}"/>
            </a:ext>
          </a:extLst>
        </xdr:cNvPr>
        <xdr:cNvSpPr/>
      </xdr:nvSpPr>
      <xdr:spPr bwMode="auto">
        <a:xfrm>
          <a:off x="3467100" y="292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16</xdr:row>
      <xdr:rowOff>190500</xdr:rowOff>
    </xdr:from>
    <xdr:ext cx="304800" cy="247650"/>
    <xdr:sp macro="" textlink="">
      <xdr:nvSpPr>
        <xdr:cNvPr id="16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2000000}"/>
            </a:ext>
          </a:extLst>
        </xdr:cNvPr>
        <xdr:cNvSpPr/>
      </xdr:nvSpPr>
      <xdr:spPr bwMode="auto">
        <a:xfrm>
          <a:off x="4448175" y="292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17</xdr:row>
      <xdr:rowOff>180975</xdr:rowOff>
    </xdr:from>
    <xdr:ext cx="304800" cy="247650"/>
    <xdr:sp macro="" textlink="">
      <xdr:nvSpPr>
        <xdr:cNvPr id="16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3000000}"/>
            </a:ext>
          </a:extLst>
        </xdr:cNvPr>
        <xdr:cNvSpPr/>
      </xdr:nvSpPr>
      <xdr:spPr bwMode="auto">
        <a:xfrm>
          <a:off x="3467100" y="310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17</xdr:row>
      <xdr:rowOff>180975</xdr:rowOff>
    </xdr:from>
    <xdr:ext cx="304800" cy="247650"/>
    <xdr:sp macro="" textlink="">
      <xdr:nvSpPr>
        <xdr:cNvPr id="16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A4000000}"/>
            </a:ext>
          </a:extLst>
        </xdr:cNvPr>
        <xdr:cNvSpPr/>
      </xdr:nvSpPr>
      <xdr:spPr bwMode="auto">
        <a:xfrm>
          <a:off x="4448175" y="310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18</xdr:row>
      <xdr:rowOff>180975</xdr:rowOff>
    </xdr:from>
    <xdr:ext cx="304800" cy="247650"/>
    <xdr:sp macro="" textlink="">
      <xdr:nvSpPr>
        <xdr:cNvPr id="1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5000000}"/>
            </a:ext>
          </a:extLst>
        </xdr:cNvPr>
        <xdr:cNvSpPr/>
      </xdr:nvSpPr>
      <xdr:spPr bwMode="auto">
        <a:xfrm>
          <a:off x="3467100" y="334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18</xdr:row>
      <xdr:rowOff>190500</xdr:rowOff>
    </xdr:from>
    <xdr:ext cx="304800" cy="247650"/>
    <xdr:sp macro="" textlink="">
      <xdr:nvSpPr>
        <xdr:cNvPr id="16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6000000}"/>
            </a:ext>
          </a:extLst>
        </xdr:cNvPr>
        <xdr:cNvSpPr/>
      </xdr:nvSpPr>
      <xdr:spPr bwMode="auto">
        <a:xfrm>
          <a:off x="4448175" y="3352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1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7000000}"/>
            </a:ext>
          </a:extLst>
        </xdr:cNvPr>
        <xdr:cNvSpPr/>
      </xdr:nvSpPr>
      <xdr:spPr bwMode="auto">
        <a:xfrm>
          <a:off x="4410075" y="292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17</xdr:row>
      <xdr:rowOff>180975</xdr:rowOff>
    </xdr:from>
    <xdr:ext cx="304800" cy="247650"/>
    <xdr:sp macro="" textlink="">
      <xdr:nvSpPr>
        <xdr:cNvPr id="1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8000000}"/>
            </a:ext>
          </a:extLst>
        </xdr:cNvPr>
        <xdr:cNvSpPr/>
      </xdr:nvSpPr>
      <xdr:spPr bwMode="auto">
        <a:xfrm>
          <a:off x="3467100" y="310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17</xdr:row>
      <xdr:rowOff>190500</xdr:rowOff>
    </xdr:from>
    <xdr:ext cx="304800" cy="247650"/>
    <xdr:sp macro="" textlink="">
      <xdr:nvSpPr>
        <xdr:cNvPr id="16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9000000}"/>
            </a:ext>
          </a:extLst>
        </xdr:cNvPr>
        <xdr:cNvSpPr/>
      </xdr:nvSpPr>
      <xdr:spPr bwMode="auto">
        <a:xfrm>
          <a:off x="4448175" y="311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17</xdr:row>
      <xdr:rowOff>180975</xdr:rowOff>
    </xdr:from>
    <xdr:ext cx="304800" cy="247650"/>
    <xdr:sp macro="" textlink="">
      <xdr:nvSpPr>
        <xdr:cNvPr id="1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A000000}"/>
            </a:ext>
          </a:extLst>
        </xdr:cNvPr>
        <xdr:cNvSpPr/>
      </xdr:nvSpPr>
      <xdr:spPr bwMode="auto">
        <a:xfrm>
          <a:off x="4410075" y="310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17</xdr:row>
      <xdr:rowOff>180975</xdr:rowOff>
    </xdr:from>
    <xdr:ext cx="304800" cy="247650"/>
    <xdr:sp macro="" textlink="">
      <xdr:nvSpPr>
        <xdr:cNvPr id="1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B000000}"/>
            </a:ext>
          </a:extLst>
        </xdr:cNvPr>
        <xdr:cNvSpPr/>
      </xdr:nvSpPr>
      <xdr:spPr bwMode="auto">
        <a:xfrm>
          <a:off x="3467100" y="310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18</xdr:row>
      <xdr:rowOff>180975</xdr:rowOff>
    </xdr:from>
    <xdr:ext cx="304800" cy="247650"/>
    <xdr:sp macro="" textlink="">
      <xdr:nvSpPr>
        <xdr:cNvPr id="17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C000000}"/>
            </a:ext>
          </a:extLst>
        </xdr:cNvPr>
        <xdr:cNvSpPr/>
      </xdr:nvSpPr>
      <xdr:spPr bwMode="auto">
        <a:xfrm>
          <a:off x="3467100" y="334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18</xdr:row>
      <xdr:rowOff>180975</xdr:rowOff>
    </xdr:from>
    <xdr:ext cx="304800" cy="247650"/>
    <xdr:sp macro="" textlink="">
      <xdr:nvSpPr>
        <xdr:cNvPr id="1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D000000}"/>
            </a:ext>
          </a:extLst>
        </xdr:cNvPr>
        <xdr:cNvSpPr/>
      </xdr:nvSpPr>
      <xdr:spPr bwMode="auto">
        <a:xfrm>
          <a:off x="3467100" y="334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17</xdr:row>
      <xdr:rowOff>180975</xdr:rowOff>
    </xdr:from>
    <xdr:ext cx="304800" cy="247650"/>
    <xdr:sp macro="" textlink="">
      <xdr:nvSpPr>
        <xdr:cNvPr id="1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E000000}"/>
            </a:ext>
          </a:extLst>
        </xdr:cNvPr>
        <xdr:cNvSpPr/>
      </xdr:nvSpPr>
      <xdr:spPr bwMode="auto">
        <a:xfrm>
          <a:off x="4410075" y="310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17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F000000}"/>
            </a:ext>
          </a:extLst>
        </xdr:cNvPr>
        <xdr:cNvSpPr/>
      </xdr:nvSpPr>
      <xdr:spPr bwMode="auto">
        <a:xfrm>
          <a:off x="4410075" y="334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1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0000000}"/>
            </a:ext>
          </a:extLst>
        </xdr:cNvPr>
        <xdr:cNvSpPr/>
      </xdr:nvSpPr>
      <xdr:spPr bwMode="auto">
        <a:xfrm>
          <a:off x="4410075" y="334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1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1000000}"/>
            </a:ext>
          </a:extLst>
        </xdr:cNvPr>
        <xdr:cNvSpPr/>
      </xdr:nvSpPr>
      <xdr:spPr bwMode="auto">
        <a:xfrm>
          <a:off x="4410075" y="334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1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2000000}"/>
            </a:ext>
          </a:extLst>
        </xdr:cNvPr>
        <xdr:cNvSpPr/>
      </xdr:nvSpPr>
      <xdr:spPr bwMode="auto">
        <a:xfrm>
          <a:off x="4410075" y="292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17</xdr:row>
      <xdr:rowOff>180975</xdr:rowOff>
    </xdr:from>
    <xdr:ext cx="304800" cy="247650"/>
    <xdr:sp macro="" textlink="">
      <xdr:nvSpPr>
        <xdr:cNvPr id="17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3000000}"/>
            </a:ext>
          </a:extLst>
        </xdr:cNvPr>
        <xdr:cNvSpPr/>
      </xdr:nvSpPr>
      <xdr:spPr bwMode="auto">
        <a:xfrm>
          <a:off x="4410075" y="310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17</xdr:row>
      <xdr:rowOff>180975</xdr:rowOff>
    </xdr:from>
    <xdr:ext cx="304800" cy="247650"/>
    <xdr:sp macro="" textlink="">
      <xdr:nvSpPr>
        <xdr:cNvPr id="1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4000000}"/>
            </a:ext>
          </a:extLst>
        </xdr:cNvPr>
        <xdr:cNvSpPr/>
      </xdr:nvSpPr>
      <xdr:spPr bwMode="auto">
        <a:xfrm>
          <a:off x="4410075" y="310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17</xdr:row>
      <xdr:rowOff>180975</xdr:rowOff>
    </xdr:from>
    <xdr:ext cx="304800" cy="247650"/>
    <xdr:sp macro="" textlink="">
      <xdr:nvSpPr>
        <xdr:cNvPr id="1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5000000}"/>
            </a:ext>
          </a:extLst>
        </xdr:cNvPr>
        <xdr:cNvSpPr/>
      </xdr:nvSpPr>
      <xdr:spPr bwMode="auto">
        <a:xfrm>
          <a:off x="4410075" y="310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18</xdr:row>
      <xdr:rowOff>180975</xdr:rowOff>
    </xdr:from>
    <xdr:ext cx="304800" cy="247650"/>
    <xdr:sp macro="" textlink="">
      <xdr:nvSpPr>
        <xdr:cNvPr id="1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6000000}"/>
            </a:ext>
          </a:extLst>
        </xdr:cNvPr>
        <xdr:cNvSpPr/>
      </xdr:nvSpPr>
      <xdr:spPr bwMode="auto">
        <a:xfrm>
          <a:off x="3467100" y="334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18</xdr:row>
      <xdr:rowOff>190500</xdr:rowOff>
    </xdr:from>
    <xdr:ext cx="304800" cy="247650"/>
    <xdr:sp macro="" textlink="">
      <xdr:nvSpPr>
        <xdr:cNvPr id="18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7000000}"/>
            </a:ext>
          </a:extLst>
        </xdr:cNvPr>
        <xdr:cNvSpPr/>
      </xdr:nvSpPr>
      <xdr:spPr bwMode="auto">
        <a:xfrm>
          <a:off x="4448175" y="3352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19</xdr:row>
      <xdr:rowOff>180975</xdr:rowOff>
    </xdr:from>
    <xdr:ext cx="304800" cy="247650"/>
    <xdr:sp macro="" textlink="">
      <xdr:nvSpPr>
        <xdr:cNvPr id="18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8000000}"/>
            </a:ext>
          </a:extLst>
        </xdr:cNvPr>
        <xdr:cNvSpPr/>
      </xdr:nvSpPr>
      <xdr:spPr bwMode="auto">
        <a:xfrm>
          <a:off x="3467100" y="3581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19</xdr:row>
      <xdr:rowOff>180975</xdr:rowOff>
    </xdr:from>
    <xdr:ext cx="304800" cy="247650"/>
    <xdr:sp macro="" textlink="">
      <xdr:nvSpPr>
        <xdr:cNvPr id="18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B9000000}"/>
            </a:ext>
          </a:extLst>
        </xdr:cNvPr>
        <xdr:cNvSpPr/>
      </xdr:nvSpPr>
      <xdr:spPr bwMode="auto">
        <a:xfrm>
          <a:off x="4448175" y="3581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20</xdr:row>
      <xdr:rowOff>180975</xdr:rowOff>
    </xdr:from>
    <xdr:ext cx="304800" cy="247650"/>
    <xdr:sp macro="" textlink="">
      <xdr:nvSpPr>
        <xdr:cNvPr id="1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A000000}"/>
            </a:ext>
          </a:extLst>
        </xdr:cNvPr>
        <xdr:cNvSpPr/>
      </xdr:nvSpPr>
      <xdr:spPr bwMode="auto">
        <a:xfrm>
          <a:off x="3467100" y="381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20</xdr:row>
      <xdr:rowOff>190500</xdr:rowOff>
    </xdr:from>
    <xdr:ext cx="304800" cy="247650"/>
    <xdr:sp macro="" textlink="">
      <xdr:nvSpPr>
        <xdr:cNvPr id="18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B000000}"/>
            </a:ext>
          </a:extLst>
        </xdr:cNvPr>
        <xdr:cNvSpPr/>
      </xdr:nvSpPr>
      <xdr:spPr bwMode="auto">
        <a:xfrm>
          <a:off x="4448175" y="382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1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C000000}"/>
            </a:ext>
          </a:extLst>
        </xdr:cNvPr>
        <xdr:cNvSpPr/>
      </xdr:nvSpPr>
      <xdr:spPr bwMode="auto">
        <a:xfrm>
          <a:off x="4410075" y="334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19</xdr:row>
      <xdr:rowOff>180975</xdr:rowOff>
    </xdr:from>
    <xdr:ext cx="304800" cy="247650"/>
    <xdr:sp macro="" textlink="">
      <xdr:nvSpPr>
        <xdr:cNvPr id="1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D000000}"/>
            </a:ext>
          </a:extLst>
        </xdr:cNvPr>
        <xdr:cNvSpPr/>
      </xdr:nvSpPr>
      <xdr:spPr bwMode="auto">
        <a:xfrm>
          <a:off x="3467100" y="3581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19</xdr:row>
      <xdr:rowOff>190500</xdr:rowOff>
    </xdr:from>
    <xdr:ext cx="304800" cy="247650"/>
    <xdr:sp macro="" textlink="">
      <xdr:nvSpPr>
        <xdr:cNvPr id="19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E000000}"/>
            </a:ext>
          </a:extLst>
        </xdr:cNvPr>
        <xdr:cNvSpPr/>
      </xdr:nvSpPr>
      <xdr:spPr bwMode="auto">
        <a:xfrm>
          <a:off x="4448175" y="3590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19</xdr:row>
      <xdr:rowOff>180975</xdr:rowOff>
    </xdr:from>
    <xdr:ext cx="304800" cy="247650"/>
    <xdr:sp macro="" textlink="">
      <xdr:nvSpPr>
        <xdr:cNvPr id="1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F000000}"/>
            </a:ext>
          </a:extLst>
        </xdr:cNvPr>
        <xdr:cNvSpPr/>
      </xdr:nvSpPr>
      <xdr:spPr bwMode="auto">
        <a:xfrm>
          <a:off x="4410075" y="3581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19</xdr:row>
      <xdr:rowOff>180975</xdr:rowOff>
    </xdr:from>
    <xdr:ext cx="304800" cy="247650"/>
    <xdr:sp macro="" textlink="">
      <xdr:nvSpPr>
        <xdr:cNvPr id="1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0000000}"/>
            </a:ext>
          </a:extLst>
        </xdr:cNvPr>
        <xdr:cNvSpPr/>
      </xdr:nvSpPr>
      <xdr:spPr bwMode="auto">
        <a:xfrm>
          <a:off x="3467100" y="3581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20</xdr:row>
      <xdr:rowOff>180975</xdr:rowOff>
    </xdr:from>
    <xdr:ext cx="304800" cy="247650"/>
    <xdr:sp macro="" textlink="">
      <xdr:nvSpPr>
        <xdr:cNvPr id="19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1000000}"/>
            </a:ext>
          </a:extLst>
        </xdr:cNvPr>
        <xdr:cNvSpPr/>
      </xdr:nvSpPr>
      <xdr:spPr bwMode="auto">
        <a:xfrm>
          <a:off x="3467100" y="381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20</xdr:row>
      <xdr:rowOff>180975</xdr:rowOff>
    </xdr:from>
    <xdr:ext cx="304800" cy="247650"/>
    <xdr:sp macro="" textlink="">
      <xdr:nvSpPr>
        <xdr:cNvPr id="1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2000000}"/>
            </a:ext>
          </a:extLst>
        </xdr:cNvPr>
        <xdr:cNvSpPr/>
      </xdr:nvSpPr>
      <xdr:spPr bwMode="auto">
        <a:xfrm>
          <a:off x="3467100" y="381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19</xdr:row>
      <xdr:rowOff>180975</xdr:rowOff>
    </xdr:from>
    <xdr:ext cx="304800" cy="247650"/>
    <xdr:sp macro="" textlink="">
      <xdr:nvSpPr>
        <xdr:cNvPr id="1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3000000}"/>
            </a:ext>
          </a:extLst>
        </xdr:cNvPr>
        <xdr:cNvSpPr/>
      </xdr:nvSpPr>
      <xdr:spPr bwMode="auto">
        <a:xfrm>
          <a:off x="4410075" y="3581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19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4000000}"/>
            </a:ext>
          </a:extLst>
        </xdr:cNvPr>
        <xdr:cNvSpPr/>
      </xdr:nvSpPr>
      <xdr:spPr bwMode="auto">
        <a:xfrm>
          <a:off x="4410075" y="381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1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5000000}"/>
            </a:ext>
          </a:extLst>
        </xdr:cNvPr>
        <xdr:cNvSpPr/>
      </xdr:nvSpPr>
      <xdr:spPr bwMode="auto">
        <a:xfrm>
          <a:off x="4410075" y="381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1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6000000}"/>
            </a:ext>
          </a:extLst>
        </xdr:cNvPr>
        <xdr:cNvSpPr/>
      </xdr:nvSpPr>
      <xdr:spPr bwMode="auto">
        <a:xfrm>
          <a:off x="4410075" y="381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1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7000000}"/>
            </a:ext>
          </a:extLst>
        </xdr:cNvPr>
        <xdr:cNvSpPr/>
      </xdr:nvSpPr>
      <xdr:spPr bwMode="auto">
        <a:xfrm>
          <a:off x="4410075" y="334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19</xdr:row>
      <xdr:rowOff>180975</xdr:rowOff>
    </xdr:from>
    <xdr:ext cx="304800" cy="247650"/>
    <xdr:sp macro="" textlink="">
      <xdr:nvSpPr>
        <xdr:cNvPr id="20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8000000}"/>
            </a:ext>
          </a:extLst>
        </xdr:cNvPr>
        <xdr:cNvSpPr/>
      </xdr:nvSpPr>
      <xdr:spPr bwMode="auto">
        <a:xfrm>
          <a:off x="4410075" y="3581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19</xdr:row>
      <xdr:rowOff>180975</xdr:rowOff>
    </xdr:from>
    <xdr:ext cx="304800" cy="247650"/>
    <xdr:sp macro="" textlink="">
      <xdr:nvSpPr>
        <xdr:cNvPr id="2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9000000}"/>
            </a:ext>
          </a:extLst>
        </xdr:cNvPr>
        <xdr:cNvSpPr/>
      </xdr:nvSpPr>
      <xdr:spPr bwMode="auto">
        <a:xfrm>
          <a:off x="4410075" y="3581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19</xdr:row>
      <xdr:rowOff>180975</xdr:rowOff>
    </xdr:from>
    <xdr:ext cx="304800" cy="247650"/>
    <xdr:sp macro="" textlink="">
      <xdr:nvSpPr>
        <xdr:cNvPr id="2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A000000}"/>
            </a:ext>
          </a:extLst>
        </xdr:cNvPr>
        <xdr:cNvSpPr/>
      </xdr:nvSpPr>
      <xdr:spPr bwMode="auto">
        <a:xfrm>
          <a:off x="4410075" y="3581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20</xdr:row>
      <xdr:rowOff>180975</xdr:rowOff>
    </xdr:from>
    <xdr:ext cx="304800" cy="247650"/>
    <xdr:sp macro="" textlink="">
      <xdr:nvSpPr>
        <xdr:cNvPr id="2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B000000}"/>
            </a:ext>
          </a:extLst>
        </xdr:cNvPr>
        <xdr:cNvSpPr/>
      </xdr:nvSpPr>
      <xdr:spPr bwMode="auto">
        <a:xfrm>
          <a:off x="3467100" y="381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20</xdr:row>
      <xdr:rowOff>190500</xdr:rowOff>
    </xdr:from>
    <xdr:ext cx="304800" cy="247650"/>
    <xdr:sp macro="" textlink="">
      <xdr:nvSpPr>
        <xdr:cNvPr id="20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C000000}"/>
            </a:ext>
          </a:extLst>
        </xdr:cNvPr>
        <xdr:cNvSpPr/>
      </xdr:nvSpPr>
      <xdr:spPr bwMode="auto">
        <a:xfrm>
          <a:off x="4448175" y="382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20</xdr:row>
      <xdr:rowOff>180975</xdr:rowOff>
    </xdr:from>
    <xdr:ext cx="304800" cy="247650"/>
    <xdr:sp macro="" textlink="">
      <xdr:nvSpPr>
        <xdr:cNvPr id="20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D000000}"/>
            </a:ext>
          </a:extLst>
        </xdr:cNvPr>
        <xdr:cNvSpPr/>
      </xdr:nvSpPr>
      <xdr:spPr bwMode="auto">
        <a:xfrm>
          <a:off x="3467100" y="381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20</xdr:row>
      <xdr:rowOff>180975</xdr:rowOff>
    </xdr:from>
    <xdr:ext cx="304800" cy="247650"/>
    <xdr:sp macro="" textlink="">
      <xdr:nvSpPr>
        <xdr:cNvPr id="2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E000000}"/>
            </a:ext>
          </a:extLst>
        </xdr:cNvPr>
        <xdr:cNvSpPr/>
      </xdr:nvSpPr>
      <xdr:spPr bwMode="auto">
        <a:xfrm>
          <a:off x="3467100" y="381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20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F000000}"/>
            </a:ext>
          </a:extLst>
        </xdr:cNvPr>
        <xdr:cNvSpPr/>
      </xdr:nvSpPr>
      <xdr:spPr bwMode="auto">
        <a:xfrm>
          <a:off x="4410075" y="381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2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0000000}"/>
            </a:ext>
          </a:extLst>
        </xdr:cNvPr>
        <xdr:cNvSpPr/>
      </xdr:nvSpPr>
      <xdr:spPr bwMode="auto">
        <a:xfrm>
          <a:off x="4410075" y="381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2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1000000}"/>
            </a:ext>
          </a:extLst>
        </xdr:cNvPr>
        <xdr:cNvSpPr/>
      </xdr:nvSpPr>
      <xdr:spPr bwMode="auto">
        <a:xfrm>
          <a:off x="4410075" y="381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20</xdr:row>
      <xdr:rowOff>180975</xdr:rowOff>
    </xdr:from>
    <xdr:ext cx="304800" cy="247650"/>
    <xdr:sp macro="" textlink="">
      <xdr:nvSpPr>
        <xdr:cNvPr id="2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2000000}"/>
            </a:ext>
          </a:extLst>
        </xdr:cNvPr>
        <xdr:cNvSpPr/>
      </xdr:nvSpPr>
      <xdr:spPr bwMode="auto">
        <a:xfrm>
          <a:off x="3467100" y="381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20</xdr:row>
      <xdr:rowOff>190500</xdr:rowOff>
    </xdr:from>
    <xdr:ext cx="304800" cy="247650"/>
    <xdr:sp macro="" textlink="">
      <xdr:nvSpPr>
        <xdr:cNvPr id="21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D3000000}"/>
            </a:ext>
          </a:extLst>
        </xdr:cNvPr>
        <xdr:cNvSpPr/>
      </xdr:nvSpPr>
      <xdr:spPr bwMode="auto">
        <a:xfrm>
          <a:off x="4448175" y="382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31</xdr:row>
      <xdr:rowOff>180975</xdr:rowOff>
    </xdr:from>
    <xdr:ext cx="304800" cy="247650"/>
    <xdr:sp macro="" textlink="">
      <xdr:nvSpPr>
        <xdr:cNvPr id="21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4000000}"/>
            </a:ext>
          </a:extLst>
        </xdr:cNvPr>
        <xdr:cNvSpPr/>
      </xdr:nvSpPr>
      <xdr:spPr bwMode="auto">
        <a:xfrm>
          <a:off x="3467100" y="4057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31</xdr:row>
      <xdr:rowOff>180975</xdr:rowOff>
    </xdr:from>
    <xdr:ext cx="304800" cy="247650"/>
    <xdr:sp macro="" textlink="">
      <xdr:nvSpPr>
        <xdr:cNvPr id="21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D5000000}"/>
            </a:ext>
          </a:extLst>
        </xdr:cNvPr>
        <xdr:cNvSpPr/>
      </xdr:nvSpPr>
      <xdr:spPr bwMode="auto">
        <a:xfrm>
          <a:off x="4448175" y="4057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32</xdr:row>
      <xdr:rowOff>180975</xdr:rowOff>
    </xdr:from>
    <xdr:ext cx="304800" cy="247650"/>
    <xdr:sp macro="" textlink="">
      <xdr:nvSpPr>
        <xdr:cNvPr id="2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6000000}"/>
            </a:ext>
          </a:extLst>
        </xdr:cNvPr>
        <xdr:cNvSpPr/>
      </xdr:nvSpPr>
      <xdr:spPr bwMode="auto">
        <a:xfrm>
          <a:off x="3467100" y="429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32</xdr:row>
      <xdr:rowOff>190500</xdr:rowOff>
    </xdr:from>
    <xdr:ext cx="304800" cy="247650"/>
    <xdr:sp macro="" textlink="">
      <xdr:nvSpPr>
        <xdr:cNvPr id="21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D7000000}"/>
            </a:ext>
          </a:extLst>
        </xdr:cNvPr>
        <xdr:cNvSpPr/>
      </xdr:nvSpPr>
      <xdr:spPr bwMode="auto">
        <a:xfrm>
          <a:off x="4448175" y="430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2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8000000}"/>
            </a:ext>
          </a:extLst>
        </xdr:cNvPr>
        <xdr:cNvSpPr/>
      </xdr:nvSpPr>
      <xdr:spPr bwMode="auto">
        <a:xfrm>
          <a:off x="4410075" y="381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31</xdr:row>
      <xdr:rowOff>180975</xdr:rowOff>
    </xdr:from>
    <xdr:ext cx="304800" cy="247650"/>
    <xdr:sp macro="" textlink="">
      <xdr:nvSpPr>
        <xdr:cNvPr id="2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9000000}"/>
            </a:ext>
          </a:extLst>
        </xdr:cNvPr>
        <xdr:cNvSpPr/>
      </xdr:nvSpPr>
      <xdr:spPr bwMode="auto">
        <a:xfrm>
          <a:off x="3467100" y="4057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31</xdr:row>
      <xdr:rowOff>190500</xdr:rowOff>
    </xdr:from>
    <xdr:ext cx="304800" cy="247650"/>
    <xdr:sp macro="" textlink="">
      <xdr:nvSpPr>
        <xdr:cNvPr id="21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DA000000}"/>
            </a:ext>
          </a:extLst>
        </xdr:cNvPr>
        <xdr:cNvSpPr/>
      </xdr:nvSpPr>
      <xdr:spPr bwMode="auto">
        <a:xfrm>
          <a:off x="4448175" y="406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31</xdr:row>
      <xdr:rowOff>180975</xdr:rowOff>
    </xdr:from>
    <xdr:ext cx="304800" cy="247650"/>
    <xdr:sp macro="" textlink="">
      <xdr:nvSpPr>
        <xdr:cNvPr id="2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B000000}"/>
            </a:ext>
          </a:extLst>
        </xdr:cNvPr>
        <xdr:cNvSpPr/>
      </xdr:nvSpPr>
      <xdr:spPr bwMode="auto">
        <a:xfrm>
          <a:off x="4410075" y="4057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31</xdr:row>
      <xdr:rowOff>180975</xdr:rowOff>
    </xdr:from>
    <xdr:ext cx="304800" cy="247650"/>
    <xdr:sp macro="" textlink="">
      <xdr:nvSpPr>
        <xdr:cNvPr id="2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C000000}"/>
            </a:ext>
          </a:extLst>
        </xdr:cNvPr>
        <xdr:cNvSpPr/>
      </xdr:nvSpPr>
      <xdr:spPr bwMode="auto">
        <a:xfrm>
          <a:off x="3467100" y="4057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32</xdr:row>
      <xdr:rowOff>180975</xdr:rowOff>
    </xdr:from>
    <xdr:ext cx="304800" cy="247650"/>
    <xdr:sp macro="" textlink="">
      <xdr:nvSpPr>
        <xdr:cNvPr id="22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D000000}"/>
            </a:ext>
          </a:extLst>
        </xdr:cNvPr>
        <xdr:cNvSpPr/>
      </xdr:nvSpPr>
      <xdr:spPr bwMode="auto">
        <a:xfrm>
          <a:off x="3467100" y="429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32</xdr:row>
      <xdr:rowOff>180975</xdr:rowOff>
    </xdr:from>
    <xdr:ext cx="304800" cy="247650"/>
    <xdr:sp macro="" textlink="">
      <xdr:nvSpPr>
        <xdr:cNvPr id="2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E000000}"/>
            </a:ext>
          </a:extLst>
        </xdr:cNvPr>
        <xdr:cNvSpPr/>
      </xdr:nvSpPr>
      <xdr:spPr bwMode="auto">
        <a:xfrm>
          <a:off x="3467100" y="429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31</xdr:row>
      <xdr:rowOff>180975</xdr:rowOff>
    </xdr:from>
    <xdr:ext cx="304800" cy="247650"/>
    <xdr:sp macro="" textlink="">
      <xdr:nvSpPr>
        <xdr:cNvPr id="2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F000000}"/>
            </a:ext>
          </a:extLst>
        </xdr:cNvPr>
        <xdr:cNvSpPr/>
      </xdr:nvSpPr>
      <xdr:spPr bwMode="auto">
        <a:xfrm>
          <a:off x="4410075" y="4057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22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0000000}"/>
            </a:ext>
          </a:extLst>
        </xdr:cNvPr>
        <xdr:cNvSpPr/>
      </xdr:nvSpPr>
      <xdr:spPr bwMode="auto">
        <a:xfrm>
          <a:off x="4410075" y="429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2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1000000}"/>
            </a:ext>
          </a:extLst>
        </xdr:cNvPr>
        <xdr:cNvSpPr/>
      </xdr:nvSpPr>
      <xdr:spPr bwMode="auto">
        <a:xfrm>
          <a:off x="4410075" y="429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2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2000000}"/>
            </a:ext>
          </a:extLst>
        </xdr:cNvPr>
        <xdr:cNvSpPr/>
      </xdr:nvSpPr>
      <xdr:spPr bwMode="auto">
        <a:xfrm>
          <a:off x="4410075" y="429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2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3000000}"/>
            </a:ext>
          </a:extLst>
        </xdr:cNvPr>
        <xdr:cNvSpPr/>
      </xdr:nvSpPr>
      <xdr:spPr bwMode="auto">
        <a:xfrm>
          <a:off x="4410075" y="381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31</xdr:row>
      <xdr:rowOff>180975</xdr:rowOff>
    </xdr:from>
    <xdr:ext cx="304800" cy="247650"/>
    <xdr:sp macro="" textlink="">
      <xdr:nvSpPr>
        <xdr:cNvPr id="22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4000000}"/>
            </a:ext>
          </a:extLst>
        </xdr:cNvPr>
        <xdr:cNvSpPr/>
      </xdr:nvSpPr>
      <xdr:spPr bwMode="auto">
        <a:xfrm>
          <a:off x="4410075" y="4057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31</xdr:row>
      <xdr:rowOff>180975</xdr:rowOff>
    </xdr:from>
    <xdr:ext cx="304800" cy="247650"/>
    <xdr:sp macro="" textlink="">
      <xdr:nvSpPr>
        <xdr:cNvPr id="2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5000000}"/>
            </a:ext>
          </a:extLst>
        </xdr:cNvPr>
        <xdr:cNvSpPr/>
      </xdr:nvSpPr>
      <xdr:spPr bwMode="auto">
        <a:xfrm>
          <a:off x="4410075" y="4057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31</xdr:row>
      <xdr:rowOff>180975</xdr:rowOff>
    </xdr:from>
    <xdr:ext cx="304800" cy="247650"/>
    <xdr:sp macro="" textlink="">
      <xdr:nvSpPr>
        <xdr:cNvPr id="2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6000000}"/>
            </a:ext>
          </a:extLst>
        </xdr:cNvPr>
        <xdr:cNvSpPr/>
      </xdr:nvSpPr>
      <xdr:spPr bwMode="auto">
        <a:xfrm>
          <a:off x="4410075" y="4057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32</xdr:row>
      <xdr:rowOff>180975</xdr:rowOff>
    </xdr:from>
    <xdr:ext cx="304800" cy="247650"/>
    <xdr:sp macro="" textlink="">
      <xdr:nvSpPr>
        <xdr:cNvPr id="2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7000000}"/>
            </a:ext>
          </a:extLst>
        </xdr:cNvPr>
        <xdr:cNvSpPr/>
      </xdr:nvSpPr>
      <xdr:spPr bwMode="auto">
        <a:xfrm>
          <a:off x="3467100" y="429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32</xdr:row>
      <xdr:rowOff>190500</xdr:rowOff>
    </xdr:from>
    <xdr:ext cx="304800" cy="247650"/>
    <xdr:sp macro="" textlink="">
      <xdr:nvSpPr>
        <xdr:cNvPr id="23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8000000}"/>
            </a:ext>
          </a:extLst>
        </xdr:cNvPr>
        <xdr:cNvSpPr/>
      </xdr:nvSpPr>
      <xdr:spPr bwMode="auto">
        <a:xfrm>
          <a:off x="4448175" y="430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33</xdr:row>
      <xdr:rowOff>180975</xdr:rowOff>
    </xdr:from>
    <xdr:ext cx="304800" cy="247650"/>
    <xdr:sp macro="" textlink="">
      <xdr:nvSpPr>
        <xdr:cNvPr id="23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9000000}"/>
            </a:ext>
          </a:extLst>
        </xdr:cNvPr>
        <xdr:cNvSpPr/>
      </xdr:nvSpPr>
      <xdr:spPr bwMode="auto">
        <a:xfrm>
          <a:off x="3467100"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33</xdr:row>
      <xdr:rowOff>180975</xdr:rowOff>
    </xdr:from>
    <xdr:ext cx="304800" cy="247650"/>
    <xdr:sp macro="" textlink="">
      <xdr:nvSpPr>
        <xdr:cNvPr id="23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EA000000}"/>
            </a:ext>
          </a:extLst>
        </xdr:cNvPr>
        <xdr:cNvSpPr/>
      </xdr:nvSpPr>
      <xdr:spPr bwMode="auto">
        <a:xfrm>
          <a:off x="44481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34</xdr:row>
      <xdr:rowOff>180975</xdr:rowOff>
    </xdr:from>
    <xdr:ext cx="304800" cy="247650"/>
    <xdr:sp macro="" textlink="">
      <xdr:nvSpPr>
        <xdr:cNvPr id="2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B000000}"/>
            </a:ext>
          </a:extLst>
        </xdr:cNvPr>
        <xdr:cNvSpPr/>
      </xdr:nvSpPr>
      <xdr:spPr bwMode="auto">
        <a:xfrm>
          <a:off x="3467100"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34</xdr:row>
      <xdr:rowOff>190500</xdr:rowOff>
    </xdr:from>
    <xdr:ext cx="304800" cy="247650"/>
    <xdr:sp macro="" textlink="">
      <xdr:nvSpPr>
        <xdr:cNvPr id="23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C000000}"/>
            </a:ext>
          </a:extLst>
        </xdr:cNvPr>
        <xdr:cNvSpPr/>
      </xdr:nvSpPr>
      <xdr:spPr bwMode="auto">
        <a:xfrm>
          <a:off x="4448175" y="4781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2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D000000}"/>
            </a:ext>
          </a:extLst>
        </xdr:cNvPr>
        <xdr:cNvSpPr/>
      </xdr:nvSpPr>
      <xdr:spPr bwMode="auto">
        <a:xfrm>
          <a:off x="4410075" y="429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33</xdr:row>
      <xdr:rowOff>180975</xdr:rowOff>
    </xdr:from>
    <xdr:ext cx="304800" cy="247650"/>
    <xdr:sp macro="" textlink="">
      <xdr:nvSpPr>
        <xdr:cNvPr id="2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E000000}"/>
            </a:ext>
          </a:extLst>
        </xdr:cNvPr>
        <xdr:cNvSpPr/>
      </xdr:nvSpPr>
      <xdr:spPr bwMode="auto">
        <a:xfrm>
          <a:off x="3467100"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33</xdr:row>
      <xdr:rowOff>190500</xdr:rowOff>
    </xdr:from>
    <xdr:ext cx="304800" cy="247650"/>
    <xdr:sp macro="" textlink="">
      <xdr:nvSpPr>
        <xdr:cNvPr id="23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F000000}"/>
            </a:ext>
          </a:extLst>
        </xdr:cNvPr>
        <xdr:cNvSpPr/>
      </xdr:nvSpPr>
      <xdr:spPr bwMode="auto">
        <a:xfrm>
          <a:off x="4448175" y="4543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33</xdr:row>
      <xdr:rowOff>180975</xdr:rowOff>
    </xdr:from>
    <xdr:ext cx="304800" cy="247650"/>
    <xdr:sp macro="" textlink="">
      <xdr:nvSpPr>
        <xdr:cNvPr id="2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0000000}"/>
            </a:ext>
          </a:extLst>
        </xdr:cNvPr>
        <xdr:cNvSpPr/>
      </xdr:nvSpPr>
      <xdr:spPr bwMode="auto">
        <a:xfrm>
          <a:off x="44100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33</xdr:row>
      <xdr:rowOff>180975</xdr:rowOff>
    </xdr:from>
    <xdr:ext cx="304800" cy="247650"/>
    <xdr:sp macro="" textlink="">
      <xdr:nvSpPr>
        <xdr:cNvPr id="2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1000000}"/>
            </a:ext>
          </a:extLst>
        </xdr:cNvPr>
        <xdr:cNvSpPr/>
      </xdr:nvSpPr>
      <xdr:spPr bwMode="auto">
        <a:xfrm>
          <a:off x="3467100"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34</xdr:row>
      <xdr:rowOff>180975</xdr:rowOff>
    </xdr:from>
    <xdr:ext cx="304800" cy="247650"/>
    <xdr:sp macro="" textlink="">
      <xdr:nvSpPr>
        <xdr:cNvPr id="24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2000000}"/>
            </a:ext>
          </a:extLst>
        </xdr:cNvPr>
        <xdr:cNvSpPr/>
      </xdr:nvSpPr>
      <xdr:spPr bwMode="auto">
        <a:xfrm>
          <a:off x="3467100"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34</xdr:row>
      <xdr:rowOff>180975</xdr:rowOff>
    </xdr:from>
    <xdr:ext cx="304800" cy="247650"/>
    <xdr:sp macro="" textlink="">
      <xdr:nvSpPr>
        <xdr:cNvPr id="2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3000000}"/>
            </a:ext>
          </a:extLst>
        </xdr:cNvPr>
        <xdr:cNvSpPr/>
      </xdr:nvSpPr>
      <xdr:spPr bwMode="auto">
        <a:xfrm>
          <a:off x="3467100"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33</xdr:row>
      <xdr:rowOff>180975</xdr:rowOff>
    </xdr:from>
    <xdr:ext cx="304800" cy="247650"/>
    <xdr:sp macro="" textlink="">
      <xdr:nvSpPr>
        <xdr:cNvPr id="2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4000000}"/>
            </a:ext>
          </a:extLst>
        </xdr:cNvPr>
        <xdr:cNvSpPr/>
      </xdr:nvSpPr>
      <xdr:spPr bwMode="auto">
        <a:xfrm>
          <a:off x="44100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24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5000000}"/>
            </a:ext>
          </a:extLst>
        </xdr:cNvPr>
        <xdr:cNvSpPr/>
      </xdr:nvSpPr>
      <xdr:spPr bwMode="auto">
        <a:xfrm>
          <a:off x="44100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2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6000000}"/>
            </a:ext>
          </a:extLst>
        </xdr:cNvPr>
        <xdr:cNvSpPr/>
      </xdr:nvSpPr>
      <xdr:spPr bwMode="auto">
        <a:xfrm>
          <a:off x="44100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2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7000000}"/>
            </a:ext>
          </a:extLst>
        </xdr:cNvPr>
        <xdr:cNvSpPr/>
      </xdr:nvSpPr>
      <xdr:spPr bwMode="auto">
        <a:xfrm>
          <a:off x="44100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2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8000000}"/>
            </a:ext>
          </a:extLst>
        </xdr:cNvPr>
        <xdr:cNvSpPr/>
      </xdr:nvSpPr>
      <xdr:spPr bwMode="auto">
        <a:xfrm>
          <a:off x="4410075" y="429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33</xdr:row>
      <xdr:rowOff>180975</xdr:rowOff>
    </xdr:from>
    <xdr:ext cx="304800" cy="247650"/>
    <xdr:sp macro="" textlink="">
      <xdr:nvSpPr>
        <xdr:cNvPr id="24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9000000}"/>
            </a:ext>
          </a:extLst>
        </xdr:cNvPr>
        <xdr:cNvSpPr/>
      </xdr:nvSpPr>
      <xdr:spPr bwMode="auto">
        <a:xfrm>
          <a:off x="44100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33</xdr:row>
      <xdr:rowOff>180975</xdr:rowOff>
    </xdr:from>
    <xdr:ext cx="304800" cy="247650"/>
    <xdr:sp macro="" textlink="">
      <xdr:nvSpPr>
        <xdr:cNvPr id="2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A000000}"/>
            </a:ext>
          </a:extLst>
        </xdr:cNvPr>
        <xdr:cNvSpPr/>
      </xdr:nvSpPr>
      <xdr:spPr bwMode="auto">
        <a:xfrm>
          <a:off x="44100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33</xdr:row>
      <xdr:rowOff>180975</xdr:rowOff>
    </xdr:from>
    <xdr:ext cx="304800" cy="247650"/>
    <xdr:sp macro="" textlink="">
      <xdr:nvSpPr>
        <xdr:cNvPr id="2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B000000}"/>
            </a:ext>
          </a:extLst>
        </xdr:cNvPr>
        <xdr:cNvSpPr/>
      </xdr:nvSpPr>
      <xdr:spPr bwMode="auto">
        <a:xfrm>
          <a:off x="44100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34</xdr:row>
      <xdr:rowOff>180975</xdr:rowOff>
    </xdr:from>
    <xdr:ext cx="304800" cy="247650"/>
    <xdr:sp macro="" textlink="">
      <xdr:nvSpPr>
        <xdr:cNvPr id="2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C000000}"/>
            </a:ext>
          </a:extLst>
        </xdr:cNvPr>
        <xdr:cNvSpPr/>
      </xdr:nvSpPr>
      <xdr:spPr bwMode="auto">
        <a:xfrm>
          <a:off x="3467100"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34</xdr:row>
      <xdr:rowOff>190500</xdr:rowOff>
    </xdr:from>
    <xdr:ext cx="304800" cy="247650"/>
    <xdr:sp macro="" textlink="">
      <xdr:nvSpPr>
        <xdr:cNvPr id="25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D000000}"/>
            </a:ext>
          </a:extLst>
        </xdr:cNvPr>
        <xdr:cNvSpPr/>
      </xdr:nvSpPr>
      <xdr:spPr bwMode="auto">
        <a:xfrm>
          <a:off x="4448175" y="4781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34</xdr:row>
      <xdr:rowOff>180975</xdr:rowOff>
    </xdr:from>
    <xdr:ext cx="304800" cy="247650"/>
    <xdr:sp macro="" textlink="">
      <xdr:nvSpPr>
        <xdr:cNvPr id="25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E000000}"/>
            </a:ext>
          </a:extLst>
        </xdr:cNvPr>
        <xdr:cNvSpPr/>
      </xdr:nvSpPr>
      <xdr:spPr bwMode="auto">
        <a:xfrm>
          <a:off x="3467100"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34</xdr:row>
      <xdr:rowOff>180975</xdr:rowOff>
    </xdr:from>
    <xdr:ext cx="304800" cy="247650"/>
    <xdr:sp macro="" textlink="">
      <xdr:nvSpPr>
        <xdr:cNvPr id="2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F000000}"/>
            </a:ext>
          </a:extLst>
        </xdr:cNvPr>
        <xdr:cNvSpPr/>
      </xdr:nvSpPr>
      <xdr:spPr bwMode="auto">
        <a:xfrm>
          <a:off x="3467100"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25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0010000}"/>
            </a:ext>
          </a:extLst>
        </xdr:cNvPr>
        <xdr:cNvSpPr/>
      </xdr:nvSpPr>
      <xdr:spPr bwMode="auto">
        <a:xfrm>
          <a:off x="44100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2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1010000}"/>
            </a:ext>
          </a:extLst>
        </xdr:cNvPr>
        <xdr:cNvSpPr/>
      </xdr:nvSpPr>
      <xdr:spPr bwMode="auto">
        <a:xfrm>
          <a:off x="44100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2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2010000}"/>
            </a:ext>
          </a:extLst>
        </xdr:cNvPr>
        <xdr:cNvSpPr/>
      </xdr:nvSpPr>
      <xdr:spPr bwMode="auto">
        <a:xfrm>
          <a:off x="44100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34</xdr:row>
      <xdr:rowOff>180975</xdr:rowOff>
    </xdr:from>
    <xdr:ext cx="304800" cy="247650"/>
    <xdr:sp macro="" textlink="">
      <xdr:nvSpPr>
        <xdr:cNvPr id="2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3010000}"/>
            </a:ext>
          </a:extLst>
        </xdr:cNvPr>
        <xdr:cNvSpPr/>
      </xdr:nvSpPr>
      <xdr:spPr bwMode="auto">
        <a:xfrm>
          <a:off x="3467100"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34</xdr:row>
      <xdr:rowOff>190500</xdr:rowOff>
    </xdr:from>
    <xdr:ext cx="304800" cy="247650"/>
    <xdr:sp macro="" textlink="">
      <xdr:nvSpPr>
        <xdr:cNvPr id="26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4010000}"/>
            </a:ext>
          </a:extLst>
        </xdr:cNvPr>
        <xdr:cNvSpPr/>
      </xdr:nvSpPr>
      <xdr:spPr bwMode="auto">
        <a:xfrm>
          <a:off x="4448175" y="4781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34</xdr:row>
      <xdr:rowOff>180975</xdr:rowOff>
    </xdr:from>
    <xdr:ext cx="304800" cy="247650"/>
    <xdr:sp macro="" textlink="">
      <xdr:nvSpPr>
        <xdr:cNvPr id="26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5010000}"/>
            </a:ext>
          </a:extLst>
        </xdr:cNvPr>
        <xdr:cNvSpPr/>
      </xdr:nvSpPr>
      <xdr:spPr bwMode="auto">
        <a:xfrm>
          <a:off x="3467100"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34</xdr:row>
      <xdr:rowOff>180975</xdr:rowOff>
    </xdr:from>
    <xdr:ext cx="304800" cy="247650"/>
    <xdr:sp macro="" textlink="">
      <xdr:nvSpPr>
        <xdr:cNvPr id="2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6010000}"/>
            </a:ext>
          </a:extLst>
        </xdr:cNvPr>
        <xdr:cNvSpPr/>
      </xdr:nvSpPr>
      <xdr:spPr bwMode="auto">
        <a:xfrm>
          <a:off x="3467100"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26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7010000}"/>
            </a:ext>
          </a:extLst>
        </xdr:cNvPr>
        <xdr:cNvSpPr/>
      </xdr:nvSpPr>
      <xdr:spPr bwMode="auto">
        <a:xfrm>
          <a:off x="44100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26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8010000}"/>
            </a:ext>
          </a:extLst>
        </xdr:cNvPr>
        <xdr:cNvSpPr/>
      </xdr:nvSpPr>
      <xdr:spPr bwMode="auto">
        <a:xfrm>
          <a:off x="44100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2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9010000}"/>
            </a:ext>
          </a:extLst>
        </xdr:cNvPr>
        <xdr:cNvSpPr/>
      </xdr:nvSpPr>
      <xdr:spPr bwMode="auto">
        <a:xfrm>
          <a:off x="44100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34</xdr:row>
      <xdr:rowOff>180975</xdr:rowOff>
    </xdr:from>
    <xdr:ext cx="304800" cy="247650"/>
    <xdr:sp macro="" textlink="">
      <xdr:nvSpPr>
        <xdr:cNvPr id="2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A010000}"/>
            </a:ext>
          </a:extLst>
        </xdr:cNvPr>
        <xdr:cNvSpPr/>
      </xdr:nvSpPr>
      <xdr:spPr bwMode="auto">
        <a:xfrm>
          <a:off x="3467100"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34</xdr:row>
      <xdr:rowOff>190500</xdr:rowOff>
    </xdr:from>
    <xdr:ext cx="304800" cy="247650"/>
    <xdr:sp macro="" textlink="">
      <xdr:nvSpPr>
        <xdr:cNvPr id="26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B010000}"/>
            </a:ext>
          </a:extLst>
        </xdr:cNvPr>
        <xdr:cNvSpPr/>
      </xdr:nvSpPr>
      <xdr:spPr bwMode="auto">
        <a:xfrm>
          <a:off x="4448175" y="4781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35</xdr:row>
      <xdr:rowOff>180975</xdr:rowOff>
    </xdr:from>
    <xdr:ext cx="304800" cy="247650"/>
    <xdr:sp macro="" textlink="">
      <xdr:nvSpPr>
        <xdr:cNvPr id="26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C010000}"/>
            </a:ext>
          </a:extLst>
        </xdr:cNvPr>
        <xdr:cNvSpPr/>
      </xdr:nvSpPr>
      <xdr:spPr bwMode="auto">
        <a:xfrm>
          <a:off x="3467100" y="5010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35</xdr:row>
      <xdr:rowOff>180975</xdr:rowOff>
    </xdr:from>
    <xdr:ext cx="304800" cy="247650"/>
    <xdr:sp macro="" textlink="">
      <xdr:nvSpPr>
        <xdr:cNvPr id="26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0D010000}"/>
            </a:ext>
          </a:extLst>
        </xdr:cNvPr>
        <xdr:cNvSpPr/>
      </xdr:nvSpPr>
      <xdr:spPr bwMode="auto">
        <a:xfrm>
          <a:off x="4448175" y="5010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36</xdr:row>
      <xdr:rowOff>180975</xdr:rowOff>
    </xdr:from>
    <xdr:ext cx="304800" cy="247650"/>
    <xdr:sp macro="" textlink="">
      <xdr:nvSpPr>
        <xdr:cNvPr id="2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E010000}"/>
            </a:ext>
          </a:extLst>
        </xdr:cNvPr>
        <xdr:cNvSpPr/>
      </xdr:nvSpPr>
      <xdr:spPr bwMode="auto">
        <a:xfrm>
          <a:off x="3467100" y="5248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36</xdr:row>
      <xdr:rowOff>190500</xdr:rowOff>
    </xdr:from>
    <xdr:ext cx="304800" cy="247650"/>
    <xdr:sp macro="" textlink="">
      <xdr:nvSpPr>
        <xdr:cNvPr id="27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F010000}"/>
            </a:ext>
          </a:extLst>
        </xdr:cNvPr>
        <xdr:cNvSpPr/>
      </xdr:nvSpPr>
      <xdr:spPr bwMode="auto">
        <a:xfrm>
          <a:off x="4448175" y="5257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2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0010000}"/>
            </a:ext>
          </a:extLst>
        </xdr:cNvPr>
        <xdr:cNvSpPr/>
      </xdr:nvSpPr>
      <xdr:spPr bwMode="auto">
        <a:xfrm>
          <a:off x="44100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35</xdr:row>
      <xdr:rowOff>180975</xdr:rowOff>
    </xdr:from>
    <xdr:ext cx="304800" cy="247650"/>
    <xdr:sp macro="" textlink="">
      <xdr:nvSpPr>
        <xdr:cNvPr id="2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1010000}"/>
            </a:ext>
          </a:extLst>
        </xdr:cNvPr>
        <xdr:cNvSpPr/>
      </xdr:nvSpPr>
      <xdr:spPr bwMode="auto">
        <a:xfrm>
          <a:off x="3467100" y="5010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35</xdr:row>
      <xdr:rowOff>190500</xdr:rowOff>
    </xdr:from>
    <xdr:ext cx="304800" cy="247650"/>
    <xdr:sp macro="" textlink="">
      <xdr:nvSpPr>
        <xdr:cNvPr id="27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2010000}"/>
            </a:ext>
          </a:extLst>
        </xdr:cNvPr>
        <xdr:cNvSpPr/>
      </xdr:nvSpPr>
      <xdr:spPr bwMode="auto">
        <a:xfrm>
          <a:off x="4448175" y="501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35</xdr:row>
      <xdr:rowOff>180975</xdr:rowOff>
    </xdr:from>
    <xdr:ext cx="304800" cy="247650"/>
    <xdr:sp macro="" textlink="">
      <xdr:nvSpPr>
        <xdr:cNvPr id="2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3010000}"/>
            </a:ext>
          </a:extLst>
        </xdr:cNvPr>
        <xdr:cNvSpPr/>
      </xdr:nvSpPr>
      <xdr:spPr bwMode="auto">
        <a:xfrm>
          <a:off x="4410075" y="5010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35</xdr:row>
      <xdr:rowOff>180975</xdr:rowOff>
    </xdr:from>
    <xdr:ext cx="304800" cy="247650"/>
    <xdr:sp macro="" textlink="">
      <xdr:nvSpPr>
        <xdr:cNvPr id="2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4010000}"/>
            </a:ext>
          </a:extLst>
        </xdr:cNvPr>
        <xdr:cNvSpPr/>
      </xdr:nvSpPr>
      <xdr:spPr bwMode="auto">
        <a:xfrm>
          <a:off x="3467100" y="5010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36</xdr:row>
      <xdr:rowOff>180975</xdr:rowOff>
    </xdr:from>
    <xdr:ext cx="304800" cy="247650"/>
    <xdr:sp macro="" textlink="">
      <xdr:nvSpPr>
        <xdr:cNvPr id="27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5010000}"/>
            </a:ext>
          </a:extLst>
        </xdr:cNvPr>
        <xdr:cNvSpPr/>
      </xdr:nvSpPr>
      <xdr:spPr bwMode="auto">
        <a:xfrm>
          <a:off x="3467100" y="5248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36</xdr:row>
      <xdr:rowOff>180975</xdr:rowOff>
    </xdr:from>
    <xdr:ext cx="304800" cy="247650"/>
    <xdr:sp macro="" textlink="">
      <xdr:nvSpPr>
        <xdr:cNvPr id="2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6010000}"/>
            </a:ext>
          </a:extLst>
        </xdr:cNvPr>
        <xdr:cNvSpPr/>
      </xdr:nvSpPr>
      <xdr:spPr bwMode="auto">
        <a:xfrm>
          <a:off x="3467100" y="5248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35</xdr:row>
      <xdr:rowOff>180975</xdr:rowOff>
    </xdr:from>
    <xdr:ext cx="304800" cy="247650"/>
    <xdr:sp macro="" textlink="">
      <xdr:nvSpPr>
        <xdr:cNvPr id="2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7010000}"/>
            </a:ext>
          </a:extLst>
        </xdr:cNvPr>
        <xdr:cNvSpPr/>
      </xdr:nvSpPr>
      <xdr:spPr bwMode="auto">
        <a:xfrm>
          <a:off x="4410075" y="5010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28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8010000}"/>
            </a:ext>
          </a:extLst>
        </xdr:cNvPr>
        <xdr:cNvSpPr/>
      </xdr:nvSpPr>
      <xdr:spPr bwMode="auto">
        <a:xfrm>
          <a:off x="4410075" y="5248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2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9010000}"/>
            </a:ext>
          </a:extLst>
        </xdr:cNvPr>
        <xdr:cNvSpPr/>
      </xdr:nvSpPr>
      <xdr:spPr bwMode="auto">
        <a:xfrm>
          <a:off x="4410075" y="5248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2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A010000}"/>
            </a:ext>
          </a:extLst>
        </xdr:cNvPr>
        <xdr:cNvSpPr/>
      </xdr:nvSpPr>
      <xdr:spPr bwMode="auto">
        <a:xfrm>
          <a:off x="4410075" y="5248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2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B010000}"/>
            </a:ext>
          </a:extLst>
        </xdr:cNvPr>
        <xdr:cNvSpPr/>
      </xdr:nvSpPr>
      <xdr:spPr bwMode="auto">
        <a:xfrm>
          <a:off x="44100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35</xdr:row>
      <xdr:rowOff>180975</xdr:rowOff>
    </xdr:from>
    <xdr:ext cx="304800" cy="247650"/>
    <xdr:sp macro="" textlink="">
      <xdr:nvSpPr>
        <xdr:cNvPr id="28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C010000}"/>
            </a:ext>
          </a:extLst>
        </xdr:cNvPr>
        <xdr:cNvSpPr/>
      </xdr:nvSpPr>
      <xdr:spPr bwMode="auto">
        <a:xfrm>
          <a:off x="4410075" y="5010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35</xdr:row>
      <xdr:rowOff>180975</xdr:rowOff>
    </xdr:from>
    <xdr:ext cx="304800" cy="247650"/>
    <xdr:sp macro="" textlink="">
      <xdr:nvSpPr>
        <xdr:cNvPr id="2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D010000}"/>
            </a:ext>
          </a:extLst>
        </xdr:cNvPr>
        <xdr:cNvSpPr/>
      </xdr:nvSpPr>
      <xdr:spPr bwMode="auto">
        <a:xfrm>
          <a:off x="4410075" y="5010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35</xdr:row>
      <xdr:rowOff>180975</xdr:rowOff>
    </xdr:from>
    <xdr:ext cx="304800" cy="247650"/>
    <xdr:sp macro="" textlink="">
      <xdr:nvSpPr>
        <xdr:cNvPr id="2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E010000}"/>
            </a:ext>
          </a:extLst>
        </xdr:cNvPr>
        <xdr:cNvSpPr/>
      </xdr:nvSpPr>
      <xdr:spPr bwMode="auto">
        <a:xfrm>
          <a:off x="4410075" y="5010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36</xdr:row>
      <xdr:rowOff>180975</xdr:rowOff>
    </xdr:from>
    <xdr:ext cx="304800" cy="247650"/>
    <xdr:sp macro="" textlink="">
      <xdr:nvSpPr>
        <xdr:cNvPr id="2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F010000}"/>
            </a:ext>
          </a:extLst>
        </xdr:cNvPr>
        <xdr:cNvSpPr/>
      </xdr:nvSpPr>
      <xdr:spPr bwMode="auto">
        <a:xfrm>
          <a:off x="3467100" y="5248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36</xdr:row>
      <xdr:rowOff>190500</xdr:rowOff>
    </xdr:from>
    <xdr:ext cx="304800" cy="247650"/>
    <xdr:sp macro="" textlink="">
      <xdr:nvSpPr>
        <xdr:cNvPr id="28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0010000}"/>
            </a:ext>
          </a:extLst>
        </xdr:cNvPr>
        <xdr:cNvSpPr/>
      </xdr:nvSpPr>
      <xdr:spPr bwMode="auto">
        <a:xfrm>
          <a:off x="4448175" y="5257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37</xdr:row>
      <xdr:rowOff>180975</xdr:rowOff>
    </xdr:from>
    <xdr:ext cx="304800" cy="247650"/>
    <xdr:sp macro="" textlink="">
      <xdr:nvSpPr>
        <xdr:cNvPr id="28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1010000}"/>
            </a:ext>
          </a:extLst>
        </xdr:cNvPr>
        <xdr:cNvSpPr/>
      </xdr:nvSpPr>
      <xdr:spPr bwMode="auto">
        <a:xfrm>
          <a:off x="3467100" y="5486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37</xdr:row>
      <xdr:rowOff>180975</xdr:rowOff>
    </xdr:from>
    <xdr:ext cx="304800" cy="247650"/>
    <xdr:sp macro="" textlink="">
      <xdr:nvSpPr>
        <xdr:cNvPr id="290"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22010000}"/>
            </a:ext>
          </a:extLst>
        </xdr:cNvPr>
        <xdr:cNvSpPr/>
      </xdr:nvSpPr>
      <xdr:spPr bwMode="auto">
        <a:xfrm>
          <a:off x="4448175" y="5486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38</xdr:row>
      <xdr:rowOff>180975</xdr:rowOff>
    </xdr:from>
    <xdr:ext cx="304800" cy="247650"/>
    <xdr:sp macro="" textlink="">
      <xdr:nvSpPr>
        <xdr:cNvPr id="2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3010000}"/>
            </a:ext>
          </a:extLst>
        </xdr:cNvPr>
        <xdr:cNvSpPr/>
      </xdr:nvSpPr>
      <xdr:spPr bwMode="auto">
        <a:xfrm>
          <a:off x="34671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38</xdr:row>
      <xdr:rowOff>190500</xdr:rowOff>
    </xdr:from>
    <xdr:ext cx="304800" cy="247650"/>
    <xdr:sp macro="" textlink="">
      <xdr:nvSpPr>
        <xdr:cNvPr id="29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4010000}"/>
            </a:ext>
          </a:extLst>
        </xdr:cNvPr>
        <xdr:cNvSpPr/>
      </xdr:nvSpPr>
      <xdr:spPr bwMode="auto">
        <a:xfrm>
          <a:off x="44481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2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5010000}"/>
            </a:ext>
          </a:extLst>
        </xdr:cNvPr>
        <xdr:cNvSpPr/>
      </xdr:nvSpPr>
      <xdr:spPr bwMode="auto">
        <a:xfrm>
          <a:off x="4410075" y="5248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37</xdr:row>
      <xdr:rowOff>180975</xdr:rowOff>
    </xdr:from>
    <xdr:ext cx="304800" cy="247650"/>
    <xdr:sp macro="" textlink="">
      <xdr:nvSpPr>
        <xdr:cNvPr id="2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6010000}"/>
            </a:ext>
          </a:extLst>
        </xdr:cNvPr>
        <xdr:cNvSpPr/>
      </xdr:nvSpPr>
      <xdr:spPr bwMode="auto">
        <a:xfrm>
          <a:off x="3467100" y="5486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37</xdr:row>
      <xdr:rowOff>190500</xdr:rowOff>
    </xdr:from>
    <xdr:ext cx="304800" cy="247650"/>
    <xdr:sp macro="" textlink="">
      <xdr:nvSpPr>
        <xdr:cNvPr id="29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7010000}"/>
            </a:ext>
          </a:extLst>
        </xdr:cNvPr>
        <xdr:cNvSpPr/>
      </xdr:nvSpPr>
      <xdr:spPr bwMode="auto">
        <a:xfrm>
          <a:off x="4448175" y="549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37</xdr:row>
      <xdr:rowOff>180975</xdr:rowOff>
    </xdr:from>
    <xdr:ext cx="304800" cy="247650"/>
    <xdr:sp macro="" textlink="">
      <xdr:nvSpPr>
        <xdr:cNvPr id="2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8010000}"/>
            </a:ext>
          </a:extLst>
        </xdr:cNvPr>
        <xdr:cNvSpPr/>
      </xdr:nvSpPr>
      <xdr:spPr bwMode="auto">
        <a:xfrm>
          <a:off x="4410075" y="5486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37</xdr:row>
      <xdr:rowOff>180975</xdr:rowOff>
    </xdr:from>
    <xdr:ext cx="304800" cy="247650"/>
    <xdr:sp macro="" textlink="">
      <xdr:nvSpPr>
        <xdr:cNvPr id="2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9010000}"/>
            </a:ext>
          </a:extLst>
        </xdr:cNvPr>
        <xdr:cNvSpPr/>
      </xdr:nvSpPr>
      <xdr:spPr bwMode="auto">
        <a:xfrm>
          <a:off x="3467100" y="5486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38</xdr:row>
      <xdr:rowOff>180975</xdr:rowOff>
    </xdr:from>
    <xdr:ext cx="304800" cy="247650"/>
    <xdr:sp macro="" textlink="">
      <xdr:nvSpPr>
        <xdr:cNvPr id="29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A010000}"/>
            </a:ext>
          </a:extLst>
        </xdr:cNvPr>
        <xdr:cNvSpPr/>
      </xdr:nvSpPr>
      <xdr:spPr bwMode="auto">
        <a:xfrm>
          <a:off x="34671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38</xdr:row>
      <xdr:rowOff>180975</xdr:rowOff>
    </xdr:from>
    <xdr:ext cx="304800" cy="247650"/>
    <xdr:sp macro="" textlink="">
      <xdr:nvSpPr>
        <xdr:cNvPr id="2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B010000}"/>
            </a:ext>
          </a:extLst>
        </xdr:cNvPr>
        <xdr:cNvSpPr/>
      </xdr:nvSpPr>
      <xdr:spPr bwMode="auto">
        <a:xfrm>
          <a:off x="34671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37</xdr:row>
      <xdr:rowOff>180975</xdr:rowOff>
    </xdr:from>
    <xdr:ext cx="304800" cy="247650"/>
    <xdr:sp macro="" textlink="">
      <xdr:nvSpPr>
        <xdr:cNvPr id="3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C010000}"/>
            </a:ext>
          </a:extLst>
        </xdr:cNvPr>
        <xdr:cNvSpPr/>
      </xdr:nvSpPr>
      <xdr:spPr bwMode="auto">
        <a:xfrm>
          <a:off x="4410075" y="5486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30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D010000}"/>
            </a:ext>
          </a:extLst>
        </xdr:cNvPr>
        <xdr:cNvSpPr/>
      </xdr:nvSpPr>
      <xdr:spPr bwMode="auto">
        <a:xfrm>
          <a:off x="44100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3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E010000}"/>
            </a:ext>
          </a:extLst>
        </xdr:cNvPr>
        <xdr:cNvSpPr/>
      </xdr:nvSpPr>
      <xdr:spPr bwMode="auto">
        <a:xfrm>
          <a:off x="44100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3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F010000}"/>
            </a:ext>
          </a:extLst>
        </xdr:cNvPr>
        <xdr:cNvSpPr/>
      </xdr:nvSpPr>
      <xdr:spPr bwMode="auto">
        <a:xfrm>
          <a:off x="44100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3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0010000}"/>
            </a:ext>
          </a:extLst>
        </xdr:cNvPr>
        <xdr:cNvSpPr/>
      </xdr:nvSpPr>
      <xdr:spPr bwMode="auto">
        <a:xfrm>
          <a:off x="4410075" y="5248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37</xdr:row>
      <xdr:rowOff>180975</xdr:rowOff>
    </xdr:from>
    <xdr:ext cx="304800" cy="247650"/>
    <xdr:sp macro="" textlink="">
      <xdr:nvSpPr>
        <xdr:cNvPr id="30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1010000}"/>
            </a:ext>
          </a:extLst>
        </xdr:cNvPr>
        <xdr:cNvSpPr/>
      </xdr:nvSpPr>
      <xdr:spPr bwMode="auto">
        <a:xfrm>
          <a:off x="4410075" y="5486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37</xdr:row>
      <xdr:rowOff>180975</xdr:rowOff>
    </xdr:from>
    <xdr:ext cx="304800" cy="247650"/>
    <xdr:sp macro="" textlink="">
      <xdr:nvSpPr>
        <xdr:cNvPr id="3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2010000}"/>
            </a:ext>
          </a:extLst>
        </xdr:cNvPr>
        <xdr:cNvSpPr/>
      </xdr:nvSpPr>
      <xdr:spPr bwMode="auto">
        <a:xfrm>
          <a:off x="4410075" y="5486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37</xdr:row>
      <xdr:rowOff>180975</xdr:rowOff>
    </xdr:from>
    <xdr:ext cx="304800" cy="247650"/>
    <xdr:sp macro="" textlink="">
      <xdr:nvSpPr>
        <xdr:cNvPr id="3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3010000}"/>
            </a:ext>
          </a:extLst>
        </xdr:cNvPr>
        <xdr:cNvSpPr/>
      </xdr:nvSpPr>
      <xdr:spPr bwMode="auto">
        <a:xfrm>
          <a:off x="4410075" y="5486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38</xdr:row>
      <xdr:rowOff>180975</xdr:rowOff>
    </xdr:from>
    <xdr:ext cx="304800" cy="247650"/>
    <xdr:sp macro="" textlink="">
      <xdr:nvSpPr>
        <xdr:cNvPr id="3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4010000}"/>
            </a:ext>
          </a:extLst>
        </xdr:cNvPr>
        <xdr:cNvSpPr/>
      </xdr:nvSpPr>
      <xdr:spPr bwMode="auto">
        <a:xfrm>
          <a:off x="34671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38</xdr:row>
      <xdr:rowOff>190500</xdr:rowOff>
    </xdr:from>
    <xdr:ext cx="304800" cy="247650"/>
    <xdr:sp macro="" textlink="">
      <xdr:nvSpPr>
        <xdr:cNvPr id="30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5010000}"/>
            </a:ext>
          </a:extLst>
        </xdr:cNvPr>
        <xdr:cNvSpPr/>
      </xdr:nvSpPr>
      <xdr:spPr bwMode="auto">
        <a:xfrm>
          <a:off x="44481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38</xdr:row>
      <xdr:rowOff>180975</xdr:rowOff>
    </xdr:from>
    <xdr:ext cx="304800" cy="247650"/>
    <xdr:sp macro="" textlink="">
      <xdr:nvSpPr>
        <xdr:cNvPr id="31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6010000}"/>
            </a:ext>
          </a:extLst>
        </xdr:cNvPr>
        <xdr:cNvSpPr/>
      </xdr:nvSpPr>
      <xdr:spPr bwMode="auto">
        <a:xfrm>
          <a:off x="34671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38</xdr:row>
      <xdr:rowOff>180975</xdr:rowOff>
    </xdr:from>
    <xdr:ext cx="304800" cy="247650"/>
    <xdr:sp macro="" textlink="">
      <xdr:nvSpPr>
        <xdr:cNvPr id="3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7010000}"/>
            </a:ext>
          </a:extLst>
        </xdr:cNvPr>
        <xdr:cNvSpPr/>
      </xdr:nvSpPr>
      <xdr:spPr bwMode="auto">
        <a:xfrm>
          <a:off x="34671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31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8010000}"/>
            </a:ext>
          </a:extLst>
        </xdr:cNvPr>
        <xdr:cNvSpPr/>
      </xdr:nvSpPr>
      <xdr:spPr bwMode="auto">
        <a:xfrm>
          <a:off x="44100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3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9010000}"/>
            </a:ext>
          </a:extLst>
        </xdr:cNvPr>
        <xdr:cNvSpPr/>
      </xdr:nvSpPr>
      <xdr:spPr bwMode="auto">
        <a:xfrm>
          <a:off x="44100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3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A010000}"/>
            </a:ext>
          </a:extLst>
        </xdr:cNvPr>
        <xdr:cNvSpPr/>
      </xdr:nvSpPr>
      <xdr:spPr bwMode="auto">
        <a:xfrm>
          <a:off x="44100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38</xdr:row>
      <xdr:rowOff>180975</xdr:rowOff>
    </xdr:from>
    <xdr:ext cx="304800" cy="247650"/>
    <xdr:sp macro="" textlink="">
      <xdr:nvSpPr>
        <xdr:cNvPr id="3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B010000}"/>
            </a:ext>
          </a:extLst>
        </xdr:cNvPr>
        <xdr:cNvSpPr/>
      </xdr:nvSpPr>
      <xdr:spPr bwMode="auto">
        <a:xfrm>
          <a:off x="34671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38</xdr:row>
      <xdr:rowOff>190500</xdr:rowOff>
    </xdr:from>
    <xdr:ext cx="304800" cy="247650"/>
    <xdr:sp macro="" textlink="">
      <xdr:nvSpPr>
        <xdr:cNvPr id="31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C010000}"/>
            </a:ext>
          </a:extLst>
        </xdr:cNvPr>
        <xdr:cNvSpPr/>
      </xdr:nvSpPr>
      <xdr:spPr bwMode="auto">
        <a:xfrm>
          <a:off x="44481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38</xdr:row>
      <xdr:rowOff>180975</xdr:rowOff>
    </xdr:from>
    <xdr:ext cx="304800" cy="247650"/>
    <xdr:sp macro="" textlink="">
      <xdr:nvSpPr>
        <xdr:cNvPr id="31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D010000}"/>
            </a:ext>
          </a:extLst>
        </xdr:cNvPr>
        <xdr:cNvSpPr/>
      </xdr:nvSpPr>
      <xdr:spPr bwMode="auto">
        <a:xfrm>
          <a:off x="34671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38</xdr:row>
      <xdr:rowOff>180975</xdr:rowOff>
    </xdr:from>
    <xdr:ext cx="304800" cy="247650"/>
    <xdr:sp macro="" textlink="">
      <xdr:nvSpPr>
        <xdr:cNvPr id="3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E010000}"/>
            </a:ext>
          </a:extLst>
        </xdr:cNvPr>
        <xdr:cNvSpPr/>
      </xdr:nvSpPr>
      <xdr:spPr bwMode="auto">
        <a:xfrm>
          <a:off x="34671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31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F010000}"/>
            </a:ext>
          </a:extLst>
        </xdr:cNvPr>
        <xdr:cNvSpPr/>
      </xdr:nvSpPr>
      <xdr:spPr bwMode="auto">
        <a:xfrm>
          <a:off x="44100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3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0010000}"/>
            </a:ext>
          </a:extLst>
        </xdr:cNvPr>
        <xdr:cNvSpPr/>
      </xdr:nvSpPr>
      <xdr:spPr bwMode="auto">
        <a:xfrm>
          <a:off x="44100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3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1010000}"/>
            </a:ext>
          </a:extLst>
        </xdr:cNvPr>
        <xdr:cNvSpPr/>
      </xdr:nvSpPr>
      <xdr:spPr bwMode="auto">
        <a:xfrm>
          <a:off x="44100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38</xdr:row>
      <xdr:rowOff>180975</xdr:rowOff>
    </xdr:from>
    <xdr:ext cx="304800" cy="247650"/>
    <xdr:sp macro="" textlink="">
      <xdr:nvSpPr>
        <xdr:cNvPr id="3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2010000}"/>
            </a:ext>
          </a:extLst>
        </xdr:cNvPr>
        <xdr:cNvSpPr/>
      </xdr:nvSpPr>
      <xdr:spPr bwMode="auto">
        <a:xfrm>
          <a:off x="34671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38</xdr:row>
      <xdr:rowOff>190500</xdr:rowOff>
    </xdr:from>
    <xdr:ext cx="304800" cy="247650"/>
    <xdr:sp macro="" textlink="">
      <xdr:nvSpPr>
        <xdr:cNvPr id="32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3010000}"/>
            </a:ext>
          </a:extLst>
        </xdr:cNvPr>
        <xdr:cNvSpPr/>
      </xdr:nvSpPr>
      <xdr:spPr bwMode="auto">
        <a:xfrm>
          <a:off x="44481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38</xdr:row>
      <xdr:rowOff>180975</xdr:rowOff>
    </xdr:from>
    <xdr:ext cx="304800" cy="247650"/>
    <xdr:sp macro="" textlink="">
      <xdr:nvSpPr>
        <xdr:cNvPr id="32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4010000}"/>
            </a:ext>
          </a:extLst>
        </xdr:cNvPr>
        <xdr:cNvSpPr/>
      </xdr:nvSpPr>
      <xdr:spPr bwMode="auto">
        <a:xfrm>
          <a:off x="34671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38</xdr:row>
      <xdr:rowOff>180975</xdr:rowOff>
    </xdr:from>
    <xdr:ext cx="304800" cy="247650"/>
    <xdr:sp macro="" textlink="">
      <xdr:nvSpPr>
        <xdr:cNvPr id="3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5010000}"/>
            </a:ext>
          </a:extLst>
        </xdr:cNvPr>
        <xdr:cNvSpPr/>
      </xdr:nvSpPr>
      <xdr:spPr bwMode="auto">
        <a:xfrm>
          <a:off x="34671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32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6010000}"/>
            </a:ext>
          </a:extLst>
        </xdr:cNvPr>
        <xdr:cNvSpPr/>
      </xdr:nvSpPr>
      <xdr:spPr bwMode="auto">
        <a:xfrm>
          <a:off x="44100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3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7010000}"/>
            </a:ext>
          </a:extLst>
        </xdr:cNvPr>
        <xdr:cNvSpPr/>
      </xdr:nvSpPr>
      <xdr:spPr bwMode="auto">
        <a:xfrm>
          <a:off x="44100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3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8010000}"/>
            </a:ext>
          </a:extLst>
        </xdr:cNvPr>
        <xdr:cNvSpPr/>
      </xdr:nvSpPr>
      <xdr:spPr bwMode="auto">
        <a:xfrm>
          <a:off x="44100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38</xdr:row>
      <xdr:rowOff>180975</xdr:rowOff>
    </xdr:from>
    <xdr:ext cx="304800" cy="247650"/>
    <xdr:sp macro="" textlink="">
      <xdr:nvSpPr>
        <xdr:cNvPr id="3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9010000}"/>
            </a:ext>
          </a:extLst>
        </xdr:cNvPr>
        <xdr:cNvSpPr/>
      </xdr:nvSpPr>
      <xdr:spPr bwMode="auto">
        <a:xfrm>
          <a:off x="34671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38</xdr:row>
      <xdr:rowOff>190500</xdr:rowOff>
    </xdr:from>
    <xdr:ext cx="304800" cy="247650"/>
    <xdr:sp macro="" textlink="">
      <xdr:nvSpPr>
        <xdr:cNvPr id="33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A010000}"/>
            </a:ext>
          </a:extLst>
        </xdr:cNvPr>
        <xdr:cNvSpPr/>
      </xdr:nvSpPr>
      <xdr:spPr bwMode="auto">
        <a:xfrm>
          <a:off x="44481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41</xdr:row>
      <xdr:rowOff>180975</xdr:rowOff>
    </xdr:from>
    <xdr:ext cx="304800" cy="247650"/>
    <xdr:sp macro="" textlink="">
      <xdr:nvSpPr>
        <xdr:cNvPr id="33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B010000}"/>
            </a:ext>
          </a:extLst>
        </xdr:cNvPr>
        <xdr:cNvSpPr/>
      </xdr:nvSpPr>
      <xdr:spPr bwMode="auto">
        <a:xfrm>
          <a:off x="3467100" y="5962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41</xdr:row>
      <xdr:rowOff>180975</xdr:rowOff>
    </xdr:from>
    <xdr:ext cx="304800" cy="247650"/>
    <xdr:sp macro="" textlink="">
      <xdr:nvSpPr>
        <xdr:cNvPr id="332"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4C010000}"/>
            </a:ext>
          </a:extLst>
        </xdr:cNvPr>
        <xdr:cNvSpPr/>
      </xdr:nvSpPr>
      <xdr:spPr bwMode="auto">
        <a:xfrm>
          <a:off x="4448175" y="5962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42</xdr:row>
      <xdr:rowOff>180975</xdr:rowOff>
    </xdr:from>
    <xdr:ext cx="304800" cy="247650"/>
    <xdr:sp macro="" textlink="">
      <xdr:nvSpPr>
        <xdr:cNvPr id="3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D010000}"/>
            </a:ext>
          </a:extLst>
        </xdr:cNvPr>
        <xdr:cNvSpPr/>
      </xdr:nvSpPr>
      <xdr:spPr bwMode="auto">
        <a:xfrm>
          <a:off x="3467100" y="6200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42</xdr:row>
      <xdr:rowOff>190500</xdr:rowOff>
    </xdr:from>
    <xdr:ext cx="304800" cy="247650"/>
    <xdr:sp macro="" textlink="">
      <xdr:nvSpPr>
        <xdr:cNvPr id="33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E010000}"/>
            </a:ext>
          </a:extLst>
        </xdr:cNvPr>
        <xdr:cNvSpPr/>
      </xdr:nvSpPr>
      <xdr:spPr bwMode="auto">
        <a:xfrm>
          <a:off x="4448175" y="621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3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F010000}"/>
            </a:ext>
          </a:extLst>
        </xdr:cNvPr>
        <xdr:cNvSpPr/>
      </xdr:nvSpPr>
      <xdr:spPr bwMode="auto">
        <a:xfrm>
          <a:off x="44100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41</xdr:row>
      <xdr:rowOff>180975</xdr:rowOff>
    </xdr:from>
    <xdr:ext cx="304800" cy="247650"/>
    <xdr:sp macro="" textlink="">
      <xdr:nvSpPr>
        <xdr:cNvPr id="3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0010000}"/>
            </a:ext>
          </a:extLst>
        </xdr:cNvPr>
        <xdr:cNvSpPr/>
      </xdr:nvSpPr>
      <xdr:spPr bwMode="auto">
        <a:xfrm>
          <a:off x="3467100" y="5962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41</xdr:row>
      <xdr:rowOff>190500</xdr:rowOff>
    </xdr:from>
    <xdr:ext cx="304800" cy="247650"/>
    <xdr:sp macro="" textlink="">
      <xdr:nvSpPr>
        <xdr:cNvPr id="33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1010000}"/>
            </a:ext>
          </a:extLst>
        </xdr:cNvPr>
        <xdr:cNvSpPr/>
      </xdr:nvSpPr>
      <xdr:spPr bwMode="auto">
        <a:xfrm>
          <a:off x="4448175" y="5972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41</xdr:row>
      <xdr:rowOff>180975</xdr:rowOff>
    </xdr:from>
    <xdr:ext cx="304800" cy="247650"/>
    <xdr:sp macro="" textlink="">
      <xdr:nvSpPr>
        <xdr:cNvPr id="3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2010000}"/>
            </a:ext>
          </a:extLst>
        </xdr:cNvPr>
        <xdr:cNvSpPr/>
      </xdr:nvSpPr>
      <xdr:spPr bwMode="auto">
        <a:xfrm>
          <a:off x="4410075" y="5962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41</xdr:row>
      <xdr:rowOff>180975</xdr:rowOff>
    </xdr:from>
    <xdr:ext cx="304800" cy="247650"/>
    <xdr:sp macro="" textlink="">
      <xdr:nvSpPr>
        <xdr:cNvPr id="3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3010000}"/>
            </a:ext>
          </a:extLst>
        </xdr:cNvPr>
        <xdr:cNvSpPr/>
      </xdr:nvSpPr>
      <xdr:spPr bwMode="auto">
        <a:xfrm>
          <a:off x="3467100" y="5962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42</xdr:row>
      <xdr:rowOff>180975</xdr:rowOff>
    </xdr:from>
    <xdr:ext cx="304800" cy="247650"/>
    <xdr:sp macro="" textlink="">
      <xdr:nvSpPr>
        <xdr:cNvPr id="34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4010000}"/>
            </a:ext>
          </a:extLst>
        </xdr:cNvPr>
        <xdr:cNvSpPr/>
      </xdr:nvSpPr>
      <xdr:spPr bwMode="auto">
        <a:xfrm>
          <a:off x="3467100" y="6200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42</xdr:row>
      <xdr:rowOff>180975</xdr:rowOff>
    </xdr:from>
    <xdr:ext cx="304800" cy="247650"/>
    <xdr:sp macro="" textlink="">
      <xdr:nvSpPr>
        <xdr:cNvPr id="3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5010000}"/>
            </a:ext>
          </a:extLst>
        </xdr:cNvPr>
        <xdr:cNvSpPr/>
      </xdr:nvSpPr>
      <xdr:spPr bwMode="auto">
        <a:xfrm>
          <a:off x="3467100" y="6200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41</xdr:row>
      <xdr:rowOff>180975</xdr:rowOff>
    </xdr:from>
    <xdr:ext cx="304800" cy="247650"/>
    <xdr:sp macro="" textlink="">
      <xdr:nvSpPr>
        <xdr:cNvPr id="3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6010000}"/>
            </a:ext>
          </a:extLst>
        </xdr:cNvPr>
        <xdr:cNvSpPr/>
      </xdr:nvSpPr>
      <xdr:spPr bwMode="auto">
        <a:xfrm>
          <a:off x="4410075" y="5962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42</xdr:row>
      <xdr:rowOff>180975</xdr:rowOff>
    </xdr:from>
    <xdr:ext cx="304800" cy="247650"/>
    <xdr:sp macro="" textlink="">
      <xdr:nvSpPr>
        <xdr:cNvPr id="34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7010000}"/>
            </a:ext>
          </a:extLst>
        </xdr:cNvPr>
        <xdr:cNvSpPr/>
      </xdr:nvSpPr>
      <xdr:spPr bwMode="auto">
        <a:xfrm>
          <a:off x="4410075" y="6200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42</xdr:row>
      <xdr:rowOff>180975</xdr:rowOff>
    </xdr:from>
    <xdr:ext cx="304800" cy="247650"/>
    <xdr:sp macro="" textlink="">
      <xdr:nvSpPr>
        <xdr:cNvPr id="3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8010000}"/>
            </a:ext>
          </a:extLst>
        </xdr:cNvPr>
        <xdr:cNvSpPr/>
      </xdr:nvSpPr>
      <xdr:spPr bwMode="auto">
        <a:xfrm>
          <a:off x="4410075" y="6200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42</xdr:row>
      <xdr:rowOff>180975</xdr:rowOff>
    </xdr:from>
    <xdr:ext cx="304800" cy="247650"/>
    <xdr:sp macro="" textlink="">
      <xdr:nvSpPr>
        <xdr:cNvPr id="3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9010000}"/>
            </a:ext>
          </a:extLst>
        </xdr:cNvPr>
        <xdr:cNvSpPr/>
      </xdr:nvSpPr>
      <xdr:spPr bwMode="auto">
        <a:xfrm>
          <a:off x="4410075" y="6200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3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A010000}"/>
            </a:ext>
          </a:extLst>
        </xdr:cNvPr>
        <xdr:cNvSpPr/>
      </xdr:nvSpPr>
      <xdr:spPr bwMode="auto">
        <a:xfrm>
          <a:off x="44100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41</xdr:row>
      <xdr:rowOff>180975</xdr:rowOff>
    </xdr:from>
    <xdr:ext cx="304800" cy="247650"/>
    <xdr:sp macro="" textlink="">
      <xdr:nvSpPr>
        <xdr:cNvPr id="34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B010000}"/>
            </a:ext>
          </a:extLst>
        </xdr:cNvPr>
        <xdr:cNvSpPr/>
      </xdr:nvSpPr>
      <xdr:spPr bwMode="auto">
        <a:xfrm>
          <a:off x="4410075" y="5962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41</xdr:row>
      <xdr:rowOff>180975</xdr:rowOff>
    </xdr:from>
    <xdr:ext cx="304800" cy="247650"/>
    <xdr:sp macro="" textlink="">
      <xdr:nvSpPr>
        <xdr:cNvPr id="3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C010000}"/>
            </a:ext>
          </a:extLst>
        </xdr:cNvPr>
        <xdr:cNvSpPr/>
      </xdr:nvSpPr>
      <xdr:spPr bwMode="auto">
        <a:xfrm>
          <a:off x="4410075" y="5962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41</xdr:row>
      <xdr:rowOff>180975</xdr:rowOff>
    </xdr:from>
    <xdr:ext cx="304800" cy="247650"/>
    <xdr:sp macro="" textlink="">
      <xdr:nvSpPr>
        <xdr:cNvPr id="3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D010000}"/>
            </a:ext>
          </a:extLst>
        </xdr:cNvPr>
        <xdr:cNvSpPr/>
      </xdr:nvSpPr>
      <xdr:spPr bwMode="auto">
        <a:xfrm>
          <a:off x="4410075" y="5962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42</xdr:row>
      <xdr:rowOff>180975</xdr:rowOff>
    </xdr:from>
    <xdr:ext cx="304800" cy="247650"/>
    <xdr:sp macro="" textlink="">
      <xdr:nvSpPr>
        <xdr:cNvPr id="3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E010000}"/>
            </a:ext>
          </a:extLst>
        </xdr:cNvPr>
        <xdr:cNvSpPr/>
      </xdr:nvSpPr>
      <xdr:spPr bwMode="auto">
        <a:xfrm>
          <a:off x="3467100" y="6200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42</xdr:row>
      <xdr:rowOff>190500</xdr:rowOff>
    </xdr:from>
    <xdr:ext cx="304800" cy="247650"/>
    <xdr:sp macro="" textlink="">
      <xdr:nvSpPr>
        <xdr:cNvPr id="35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F010000}"/>
            </a:ext>
          </a:extLst>
        </xdr:cNvPr>
        <xdr:cNvSpPr/>
      </xdr:nvSpPr>
      <xdr:spPr bwMode="auto">
        <a:xfrm>
          <a:off x="4448175" y="621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43</xdr:row>
      <xdr:rowOff>180975</xdr:rowOff>
    </xdr:from>
    <xdr:ext cx="304800" cy="247650"/>
    <xdr:sp macro="" textlink="">
      <xdr:nvSpPr>
        <xdr:cNvPr id="35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0010000}"/>
            </a:ext>
          </a:extLst>
        </xdr:cNvPr>
        <xdr:cNvSpPr/>
      </xdr:nvSpPr>
      <xdr:spPr bwMode="auto">
        <a:xfrm>
          <a:off x="3467100" y="6438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43</xdr:row>
      <xdr:rowOff>180975</xdr:rowOff>
    </xdr:from>
    <xdr:ext cx="304800" cy="247650"/>
    <xdr:sp macro="" textlink="">
      <xdr:nvSpPr>
        <xdr:cNvPr id="35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61010000}"/>
            </a:ext>
          </a:extLst>
        </xdr:cNvPr>
        <xdr:cNvSpPr/>
      </xdr:nvSpPr>
      <xdr:spPr bwMode="auto">
        <a:xfrm>
          <a:off x="4448175" y="6438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44</xdr:row>
      <xdr:rowOff>180975</xdr:rowOff>
    </xdr:from>
    <xdr:ext cx="304800" cy="247650"/>
    <xdr:sp macro="" textlink="">
      <xdr:nvSpPr>
        <xdr:cNvPr id="3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2010000}"/>
            </a:ext>
          </a:extLst>
        </xdr:cNvPr>
        <xdr:cNvSpPr/>
      </xdr:nvSpPr>
      <xdr:spPr bwMode="auto">
        <a:xfrm>
          <a:off x="3467100"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44</xdr:row>
      <xdr:rowOff>190500</xdr:rowOff>
    </xdr:from>
    <xdr:ext cx="304800" cy="247650"/>
    <xdr:sp macro="" textlink="">
      <xdr:nvSpPr>
        <xdr:cNvPr id="35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3010000}"/>
            </a:ext>
          </a:extLst>
        </xdr:cNvPr>
        <xdr:cNvSpPr/>
      </xdr:nvSpPr>
      <xdr:spPr bwMode="auto">
        <a:xfrm>
          <a:off x="4448175" y="668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42</xdr:row>
      <xdr:rowOff>180975</xdr:rowOff>
    </xdr:from>
    <xdr:ext cx="304800" cy="247650"/>
    <xdr:sp macro="" textlink="">
      <xdr:nvSpPr>
        <xdr:cNvPr id="3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4010000}"/>
            </a:ext>
          </a:extLst>
        </xdr:cNvPr>
        <xdr:cNvSpPr/>
      </xdr:nvSpPr>
      <xdr:spPr bwMode="auto">
        <a:xfrm>
          <a:off x="4410075" y="6200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43</xdr:row>
      <xdr:rowOff>180975</xdr:rowOff>
    </xdr:from>
    <xdr:ext cx="304800" cy="247650"/>
    <xdr:sp macro="" textlink="">
      <xdr:nvSpPr>
        <xdr:cNvPr id="3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5010000}"/>
            </a:ext>
          </a:extLst>
        </xdr:cNvPr>
        <xdr:cNvSpPr/>
      </xdr:nvSpPr>
      <xdr:spPr bwMode="auto">
        <a:xfrm>
          <a:off x="3467100" y="6438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43</xdr:row>
      <xdr:rowOff>190500</xdr:rowOff>
    </xdr:from>
    <xdr:ext cx="304800" cy="247650"/>
    <xdr:sp macro="" textlink="">
      <xdr:nvSpPr>
        <xdr:cNvPr id="35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6010000}"/>
            </a:ext>
          </a:extLst>
        </xdr:cNvPr>
        <xdr:cNvSpPr/>
      </xdr:nvSpPr>
      <xdr:spPr bwMode="auto">
        <a:xfrm>
          <a:off x="4448175" y="644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43</xdr:row>
      <xdr:rowOff>180975</xdr:rowOff>
    </xdr:from>
    <xdr:ext cx="304800" cy="247650"/>
    <xdr:sp macro="" textlink="">
      <xdr:nvSpPr>
        <xdr:cNvPr id="3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7010000}"/>
            </a:ext>
          </a:extLst>
        </xdr:cNvPr>
        <xdr:cNvSpPr/>
      </xdr:nvSpPr>
      <xdr:spPr bwMode="auto">
        <a:xfrm>
          <a:off x="4410075" y="6438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43</xdr:row>
      <xdr:rowOff>180975</xdr:rowOff>
    </xdr:from>
    <xdr:ext cx="304800" cy="247650"/>
    <xdr:sp macro="" textlink="">
      <xdr:nvSpPr>
        <xdr:cNvPr id="3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8010000}"/>
            </a:ext>
          </a:extLst>
        </xdr:cNvPr>
        <xdr:cNvSpPr/>
      </xdr:nvSpPr>
      <xdr:spPr bwMode="auto">
        <a:xfrm>
          <a:off x="3467100" y="6438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44</xdr:row>
      <xdr:rowOff>180975</xdr:rowOff>
    </xdr:from>
    <xdr:ext cx="304800" cy="247650"/>
    <xdr:sp macro="" textlink="">
      <xdr:nvSpPr>
        <xdr:cNvPr id="36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9010000}"/>
            </a:ext>
          </a:extLst>
        </xdr:cNvPr>
        <xdr:cNvSpPr/>
      </xdr:nvSpPr>
      <xdr:spPr bwMode="auto">
        <a:xfrm>
          <a:off x="3467100"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44</xdr:row>
      <xdr:rowOff>180975</xdr:rowOff>
    </xdr:from>
    <xdr:ext cx="304800" cy="247650"/>
    <xdr:sp macro="" textlink="">
      <xdr:nvSpPr>
        <xdr:cNvPr id="3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A010000}"/>
            </a:ext>
          </a:extLst>
        </xdr:cNvPr>
        <xdr:cNvSpPr/>
      </xdr:nvSpPr>
      <xdr:spPr bwMode="auto">
        <a:xfrm>
          <a:off x="3467100"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43</xdr:row>
      <xdr:rowOff>180975</xdr:rowOff>
    </xdr:from>
    <xdr:ext cx="304800" cy="247650"/>
    <xdr:sp macro="" textlink="">
      <xdr:nvSpPr>
        <xdr:cNvPr id="3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B010000}"/>
            </a:ext>
          </a:extLst>
        </xdr:cNvPr>
        <xdr:cNvSpPr/>
      </xdr:nvSpPr>
      <xdr:spPr bwMode="auto">
        <a:xfrm>
          <a:off x="4410075" y="6438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36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C010000}"/>
            </a:ext>
          </a:extLst>
        </xdr:cNvPr>
        <xdr:cNvSpPr/>
      </xdr:nvSpPr>
      <xdr:spPr bwMode="auto">
        <a:xfrm>
          <a:off x="4410075"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3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D010000}"/>
            </a:ext>
          </a:extLst>
        </xdr:cNvPr>
        <xdr:cNvSpPr/>
      </xdr:nvSpPr>
      <xdr:spPr bwMode="auto">
        <a:xfrm>
          <a:off x="4410075"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3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E010000}"/>
            </a:ext>
          </a:extLst>
        </xdr:cNvPr>
        <xdr:cNvSpPr/>
      </xdr:nvSpPr>
      <xdr:spPr bwMode="auto">
        <a:xfrm>
          <a:off x="4410075"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42</xdr:row>
      <xdr:rowOff>180975</xdr:rowOff>
    </xdr:from>
    <xdr:ext cx="304800" cy="247650"/>
    <xdr:sp macro="" textlink="">
      <xdr:nvSpPr>
        <xdr:cNvPr id="3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F010000}"/>
            </a:ext>
          </a:extLst>
        </xdr:cNvPr>
        <xdr:cNvSpPr/>
      </xdr:nvSpPr>
      <xdr:spPr bwMode="auto">
        <a:xfrm>
          <a:off x="4410075" y="6200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43</xdr:row>
      <xdr:rowOff>180975</xdr:rowOff>
    </xdr:from>
    <xdr:ext cx="304800" cy="247650"/>
    <xdr:sp macro="" textlink="">
      <xdr:nvSpPr>
        <xdr:cNvPr id="36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0010000}"/>
            </a:ext>
          </a:extLst>
        </xdr:cNvPr>
        <xdr:cNvSpPr/>
      </xdr:nvSpPr>
      <xdr:spPr bwMode="auto">
        <a:xfrm>
          <a:off x="4410075" y="6438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43</xdr:row>
      <xdr:rowOff>180975</xdr:rowOff>
    </xdr:from>
    <xdr:ext cx="304800" cy="247650"/>
    <xdr:sp macro="" textlink="">
      <xdr:nvSpPr>
        <xdr:cNvPr id="3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1010000}"/>
            </a:ext>
          </a:extLst>
        </xdr:cNvPr>
        <xdr:cNvSpPr/>
      </xdr:nvSpPr>
      <xdr:spPr bwMode="auto">
        <a:xfrm>
          <a:off x="4410075" y="6438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43</xdr:row>
      <xdr:rowOff>180975</xdr:rowOff>
    </xdr:from>
    <xdr:ext cx="304800" cy="247650"/>
    <xdr:sp macro="" textlink="">
      <xdr:nvSpPr>
        <xdr:cNvPr id="3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2010000}"/>
            </a:ext>
          </a:extLst>
        </xdr:cNvPr>
        <xdr:cNvSpPr/>
      </xdr:nvSpPr>
      <xdr:spPr bwMode="auto">
        <a:xfrm>
          <a:off x="4410075" y="6438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44</xdr:row>
      <xdr:rowOff>180975</xdr:rowOff>
    </xdr:from>
    <xdr:ext cx="304800" cy="247650"/>
    <xdr:sp macro="" textlink="">
      <xdr:nvSpPr>
        <xdr:cNvPr id="3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3010000}"/>
            </a:ext>
          </a:extLst>
        </xdr:cNvPr>
        <xdr:cNvSpPr/>
      </xdr:nvSpPr>
      <xdr:spPr bwMode="auto">
        <a:xfrm>
          <a:off x="3619500"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44</xdr:row>
      <xdr:rowOff>190500</xdr:rowOff>
    </xdr:from>
    <xdr:ext cx="304800" cy="247650"/>
    <xdr:sp macro="" textlink="">
      <xdr:nvSpPr>
        <xdr:cNvPr id="37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4010000}"/>
            </a:ext>
          </a:extLst>
        </xdr:cNvPr>
        <xdr:cNvSpPr/>
      </xdr:nvSpPr>
      <xdr:spPr bwMode="auto">
        <a:xfrm>
          <a:off x="4600575" y="4781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44</xdr:row>
      <xdr:rowOff>180975</xdr:rowOff>
    </xdr:from>
    <xdr:ext cx="304800" cy="247650"/>
    <xdr:sp macro="" textlink="">
      <xdr:nvSpPr>
        <xdr:cNvPr id="37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5010000}"/>
            </a:ext>
          </a:extLst>
        </xdr:cNvPr>
        <xdr:cNvSpPr/>
      </xdr:nvSpPr>
      <xdr:spPr bwMode="auto">
        <a:xfrm>
          <a:off x="3619500"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44</xdr:row>
      <xdr:rowOff>180975</xdr:rowOff>
    </xdr:from>
    <xdr:ext cx="304800" cy="247650"/>
    <xdr:sp macro="" textlink="">
      <xdr:nvSpPr>
        <xdr:cNvPr id="3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6010000}"/>
            </a:ext>
          </a:extLst>
        </xdr:cNvPr>
        <xdr:cNvSpPr/>
      </xdr:nvSpPr>
      <xdr:spPr bwMode="auto">
        <a:xfrm>
          <a:off x="3619500"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37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7010000}"/>
            </a:ext>
          </a:extLst>
        </xdr:cNvPr>
        <xdr:cNvSpPr/>
      </xdr:nvSpPr>
      <xdr:spPr bwMode="auto">
        <a:xfrm>
          <a:off x="45624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3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8010000}"/>
            </a:ext>
          </a:extLst>
        </xdr:cNvPr>
        <xdr:cNvSpPr/>
      </xdr:nvSpPr>
      <xdr:spPr bwMode="auto">
        <a:xfrm>
          <a:off x="45624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3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9010000}"/>
            </a:ext>
          </a:extLst>
        </xdr:cNvPr>
        <xdr:cNvSpPr/>
      </xdr:nvSpPr>
      <xdr:spPr bwMode="auto">
        <a:xfrm>
          <a:off x="45624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44</xdr:row>
      <xdr:rowOff>180975</xdr:rowOff>
    </xdr:from>
    <xdr:ext cx="304800" cy="247650"/>
    <xdr:sp macro="" textlink="">
      <xdr:nvSpPr>
        <xdr:cNvPr id="3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A010000}"/>
            </a:ext>
          </a:extLst>
        </xdr:cNvPr>
        <xdr:cNvSpPr/>
      </xdr:nvSpPr>
      <xdr:spPr bwMode="auto">
        <a:xfrm>
          <a:off x="3619500"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44</xdr:row>
      <xdr:rowOff>190500</xdr:rowOff>
    </xdr:from>
    <xdr:ext cx="304800" cy="247650"/>
    <xdr:sp macro="" textlink="">
      <xdr:nvSpPr>
        <xdr:cNvPr id="37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B010000}"/>
            </a:ext>
          </a:extLst>
        </xdr:cNvPr>
        <xdr:cNvSpPr/>
      </xdr:nvSpPr>
      <xdr:spPr bwMode="auto">
        <a:xfrm>
          <a:off x="4600575" y="4781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44</xdr:row>
      <xdr:rowOff>180975</xdr:rowOff>
    </xdr:from>
    <xdr:ext cx="304800" cy="247650"/>
    <xdr:sp macro="" textlink="">
      <xdr:nvSpPr>
        <xdr:cNvPr id="38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C010000}"/>
            </a:ext>
          </a:extLst>
        </xdr:cNvPr>
        <xdr:cNvSpPr/>
      </xdr:nvSpPr>
      <xdr:spPr bwMode="auto">
        <a:xfrm>
          <a:off x="3619500"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44</xdr:row>
      <xdr:rowOff>180975</xdr:rowOff>
    </xdr:from>
    <xdr:ext cx="304800" cy="247650"/>
    <xdr:sp macro="" textlink="">
      <xdr:nvSpPr>
        <xdr:cNvPr id="3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D010000}"/>
            </a:ext>
          </a:extLst>
        </xdr:cNvPr>
        <xdr:cNvSpPr/>
      </xdr:nvSpPr>
      <xdr:spPr bwMode="auto">
        <a:xfrm>
          <a:off x="3619500"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38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E010000}"/>
            </a:ext>
          </a:extLst>
        </xdr:cNvPr>
        <xdr:cNvSpPr/>
      </xdr:nvSpPr>
      <xdr:spPr bwMode="auto">
        <a:xfrm>
          <a:off x="45624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3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F010000}"/>
            </a:ext>
          </a:extLst>
        </xdr:cNvPr>
        <xdr:cNvSpPr/>
      </xdr:nvSpPr>
      <xdr:spPr bwMode="auto">
        <a:xfrm>
          <a:off x="45624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3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0010000}"/>
            </a:ext>
          </a:extLst>
        </xdr:cNvPr>
        <xdr:cNvSpPr/>
      </xdr:nvSpPr>
      <xdr:spPr bwMode="auto">
        <a:xfrm>
          <a:off x="45624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44</xdr:row>
      <xdr:rowOff>180975</xdr:rowOff>
    </xdr:from>
    <xdr:ext cx="304800" cy="247650"/>
    <xdr:sp macro="" textlink="">
      <xdr:nvSpPr>
        <xdr:cNvPr id="3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1010000}"/>
            </a:ext>
          </a:extLst>
        </xdr:cNvPr>
        <xdr:cNvSpPr/>
      </xdr:nvSpPr>
      <xdr:spPr bwMode="auto">
        <a:xfrm>
          <a:off x="3619500"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44</xdr:row>
      <xdr:rowOff>190500</xdr:rowOff>
    </xdr:from>
    <xdr:ext cx="304800" cy="247650"/>
    <xdr:sp macro="" textlink="">
      <xdr:nvSpPr>
        <xdr:cNvPr id="38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2010000}"/>
            </a:ext>
          </a:extLst>
        </xdr:cNvPr>
        <xdr:cNvSpPr/>
      </xdr:nvSpPr>
      <xdr:spPr bwMode="auto">
        <a:xfrm>
          <a:off x="4600575" y="4781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38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3010000}"/>
            </a:ext>
          </a:extLst>
        </xdr:cNvPr>
        <xdr:cNvSpPr/>
      </xdr:nvSpPr>
      <xdr:spPr bwMode="auto">
        <a:xfrm>
          <a:off x="3619500" y="5010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388"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84010000}"/>
            </a:ext>
          </a:extLst>
        </xdr:cNvPr>
        <xdr:cNvSpPr/>
      </xdr:nvSpPr>
      <xdr:spPr bwMode="auto">
        <a:xfrm>
          <a:off x="4600575" y="5010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3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5010000}"/>
            </a:ext>
          </a:extLst>
        </xdr:cNvPr>
        <xdr:cNvSpPr/>
      </xdr:nvSpPr>
      <xdr:spPr bwMode="auto">
        <a:xfrm>
          <a:off x="3619500" y="5248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39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6010000}"/>
            </a:ext>
          </a:extLst>
        </xdr:cNvPr>
        <xdr:cNvSpPr/>
      </xdr:nvSpPr>
      <xdr:spPr bwMode="auto">
        <a:xfrm>
          <a:off x="4600575" y="5257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3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7010000}"/>
            </a:ext>
          </a:extLst>
        </xdr:cNvPr>
        <xdr:cNvSpPr/>
      </xdr:nvSpPr>
      <xdr:spPr bwMode="auto">
        <a:xfrm>
          <a:off x="45624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3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8010000}"/>
            </a:ext>
          </a:extLst>
        </xdr:cNvPr>
        <xdr:cNvSpPr/>
      </xdr:nvSpPr>
      <xdr:spPr bwMode="auto">
        <a:xfrm>
          <a:off x="3619500" y="5010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39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9010000}"/>
            </a:ext>
          </a:extLst>
        </xdr:cNvPr>
        <xdr:cNvSpPr/>
      </xdr:nvSpPr>
      <xdr:spPr bwMode="auto">
        <a:xfrm>
          <a:off x="4600575" y="501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3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A010000}"/>
            </a:ext>
          </a:extLst>
        </xdr:cNvPr>
        <xdr:cNvSpPr/>
      </xdr:nvSpPr>
      <xdr:spPr bwMode="auto">
        <a:xfrm>
          <a:off x="4562475" y="5010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3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B010000}"/>
            </a:ext>
          </a:extLst>
        </xdr:cNvPr>
        <xdr:cNvSpPr/>
      </xdr:nvSpPr>
      <xdr:spPr bwMode="auto">
        <a:xfrm>
          <a:off x="3619500" y="5010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39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C010000}"/>
            </a:ext>
          </a:extLst>
        </xdr:cNvPr>
        <xdr:cNvSpPr/>
      </xdr:nvSpPr>
      <xdr:spPr bwMode="auto">
        <a:xfrm>
          <a:off x="3619500" y="5248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3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D010000}"/>
            </a:ext>
          </a:extLst>
        </xdr:cNvPr>
        <xdr:cNvSpPr/>
      </xdr:nvSpPr>
      <xdr:spPr bwMode="auto">
        <a:xfrm>
          <a:off x="3619500" y="5248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3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E010000}"/>
            </a:ext>
          </a:extLst>
        </xdr:cNvPr>
        <xdr:cNvSpPr/>
      </xdr:nvSpPr>
      <xdr:spPr bwMode="auto">
        <a:xfrm>
          <a:off x="4562475" y="5010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39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F010000}"/>
            </a:ext>
          </a:extLst>
        </xdr:cNvPr>
        <xdr:cNvSpPr/>
      </xdr:nvSpPr>
      <xdr:spPr bwMode="auto">
        <a:xfrm>
          <a:off x="4562475" y="5248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0010000}"/>
            </a:ext>
          </a:extLst>
        </xdr:cNvPr>
        <xdr:cNvSpPr/>
      </xdr:nvSpPr>
      <xdr:spPr bwMode="auto">
        <a:xfrm>
          <a:off x="4562475" y="5248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1010000}"/>
            </a:ext>
          </a:extLst>
        </xdr:cNvPr>
        <xdr:cNvSpPr/>
      </xdr:nvSpPr>
      <xdr:spPr bwMode="auto">
        <a:xfrm>
          <a:off x="4562475" y="5248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4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2010000}"/>
            </a:ext>
          </a:extLst>
        </xdr:cNvPr>
        <xdr:cNvSpPr/>
      </xdr:nvSpPr>
      <xdr:spPr bwMode="auto">
        <a:xfrm>
          <a:off x="4562475" y="4772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0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3010000}"/>
            </a:ext>
          </a:extLst>
        </xdr:cNvPr>
        <xdr:cNvSpPr/>
      </xdr:nvSpPr>
      <xdr:spPr bwMode="auto">
        <a:xfrm>
          <a:off x="4562475" y="5010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4010000}"/>
            </a:ext>
          </a:extLst>
        </xdr:cNvPr>
        <xdr:cNvSpPr/>
      </xdr:nvSpPr>
      <xdr:spPr bwMode="auto">
        <a:xfrm>
          <a:off x="4562475" y="5010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5010000}"/>
            </a:ext>
          </a:extLst>
        </xdr:cNvPr>
        <xdr:cNvSpPr/>
      </xdr:nvSpPr>
      <xdr:spPr bwMode="auto">
        <a:xfrm>
          <a:off x="4562475" y="5010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6010000}"/>
            </a:ext>
          </a:extLst>
        </xdr:cNvPr>
        <xdr:cNvSpPr/>
      </xdr:nvSpPr>
      <xdr:spPr bwMode="auto">
        <a:xfrm>
          <a:off x="3619500" y="5248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0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7010000}"/>
            </a:ext>
          </a:extLst>
        </xdr:cNvPr>
        <xdr:cNvSpPr/>
      </xdr:nvSpPr>
      <xdr:spPr bwMode="auto">
        <a:xfrm>
          <a:off x="4600575" y="5257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0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8010000}"/>
            </a:ext>
          </a:extLst>
        </xdr:cNvPr>
        <xdr:cNvSpPr/>
      </xdr:nvSpPr>
      <xdr:spPr bwMode="auto">
        <a:xfrm>
          <a:off x="3619500" y="5486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0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99010000}"/>
            </a:ext>
          </a:extLst>
        </xdr:cNvPr>
        <xdr:cNvSpPr/>
      </xdr:nvSpPr>
      <xdr:spPr bwMode="auto">
        <a:xfrm>
          <a:off x="4600575" y="5486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A010000}"/>
            </a:ext>
          </a:extLst>
        </xdr:cNvPr>
        <xdr:cNvSpPr/>
      </xdr:nvSpPr>
      <xdr:spPr bwMode="auto">
        <a:xfrm>
          <a:off x="36195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1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B010000}"/>
            </a:ext>
          </a:extLst>
        </xdr:cNvPr>
        <xdr:cNvSpPr/>
      </xdr:nvSpPr>
      <xdr:spPr bwMode="auto">
        <a:xfrm>
          <a:off x="46005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C010000}"/>
            </a:ext>
          </a:extLst>
        </xdr:cNvPr>
        <xdr:cNvSpPr/>
      </xdr:nvSpPr>
      <xdr:spPr bwMode="auto">
        <a:xfrm>
          <a:off x="4562475" y="5248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D010000}"/>
            </a:ext>
          </a:extLst>
        </xdr:cNvPr>
        <xdr:cNvSpPr/>
      </xdr:nvSpPr>
      <xdr:spPr bwMode="auto">
        <a:xfrm>
          <a:off x="3619500" y="5486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1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E010000}"/>
            </a:ext>
          </a:extLst>
        </xdr:cNvPr>
        <xdr:cNvSpPr/>
      </xdr:nvSpPr>
      <xdr:spPr bwMode="auto">
        <a:xfrm>
          <a:off x="4600575" y="549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F010000}"/>
            </a:ext>
          </a:extLst>
        </xdr:cNvPr>
        <xdr:cNvSpPr/>
      </xdr:nvSpPr>
      <xdr:spPr bwMode="auto">
        <a:xfrm>
          <a:off x="4562475" y="5486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0010000}"/>
            </a:ext>
          </a:extLst>
        </xdr:cNvPr>
        <xdr:cNvSpPr/>
      </xdr:nvSpPr>
      <xdr:spPr bwMode="auto">
        <a:xfrm>
          <a:off x="3619500" y="5486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1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1010000}"/>
            </a:ext>
          </a:extLst>
        </xdr:cNvPr>
        <xdr:cNvSpPr/>
      </xdr:nvSpPr>
      <xdr:spPr bwMode="auto">
        <a:xfrm>
          <a:off x="36195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2010000}"/>
            </a:ext>
          </a:extLst>
        </xdr:cNvPr>
        <xdr:cNvSpPr/>
      </xdr:nvSpPr>
      <xdr:spPr bwMode="auto">
        <a:xfrm>
          <a:off x="36195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3010000}"/>
            </a:ext>
          </a:extLst>
        </xdr:cNvPr>
        <xdr:cNvSpPr/>
      </xdr:nvSpPr>
      <xdr:spPr bwMode="auto">
        <a:xfrm>
          <a:off x="4562475" y="5486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2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4010000}"/>
            </a:ext>
          </a:extLst>
        </xdr:cNvPr>
        <xdr:cNvSpPr/>
      </xdr:nvSpPr>
      <xdr:spPr bwMode="auto">
        <a:xfrm>
          <a:off x="45624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5010000}"/>
            </a:ext>
          </a:extLst>
        </xdr:cNvPr>
        <xdr:cNvSpPr/>
      </xdr:nvSpPr>
      <xdr:spPr bwMode="auto">
        <a:xfrm>
          <a:off x="45624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6010000}"/>
            </a:ext>
          </a:extLst>
        </xdr:cNvPr>
        <xdr:cNvSpPr/>
      </xdr:nvSpPr>
      <xdr:spPr bwMode="auto">
        <a:xfrm>
          <a:off x="45624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7010000}"/>
            </a:ext>
          </a:extLst>
        </xdr:cNvPr>
        <xdr:cNvSpPr/>
      </xdr:nvSpPr>
      <xdr:spPr bwMode="auto">
        <a:xfrm>
          <a:off x="4562475" y="5248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2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8010000}"/>
            </a:ext>
          </a:extLst>
        </xdr:cNvPr>
        <xdr:cNvSpPr/>
      </xdr:nvSpPr>
      <xdr:spPr bwMode="auto">
        <a:xfrm>
          <a:off x="4562475" y="5486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9010000}"/>
            </a:ext>
          </a:extLst>
        </xdr:cNvPr>
        <xdr:cNvSpPr/>
      </xdr:nvSpPr>
      <xdr:spPr bwMode="auto">
        <a:xfrm>
          <a:off x="4562475" y="5486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A010000}"/>
            </a:ext>
          </a:extLst>
        </xdr:cNvPr>
        <xdr:cNvSpPr/>
      </xdr:nvSpPr>
      <xdr:spPr bwMode="auto">
        <a:xfrm>
          <a:off x="4562475" y="5486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B010000}"/>
            </a:ext>
          </a:extLst>
        </xdr:cNvPr>
        <xdr:cNvSpPr/>
      </xdr:nvSpPr>
      <xdr:spPr bwMode="auto">
        <a:xfrm>
          <a:off x="36195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2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C010000}"/>
            </a:ext>
          </a:extLst>
        </xdr:cNvPr>
        <xdr:cNvSpPr/>
      </xdr:nvSpPr>
      <xdr:spPr bwMode="auto">
        <a:xfrm>
          <a:off x="46005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2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D010000}"/>
            </a:ext>
          </a:extLst>
        </xdr:cNvPr>
        <xdr:cNvSpPr/>
      </xdr:nvSpPr>
      <xdr:spPr bwMode="auto">
        <a:xfrm>
          <a:off x="36195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E010000}"/>
            </a:ext>
          </a:extLst>
        </xdr:cNvPr>
        <xdr:cNvSpPr/>
      </xdr:nvSpPr>
      <xdr:spPr bwMode="auto">
        <a:xfrm>
          <a:off x="36195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3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F010000}"/>
            </a:ext>
          </a:extLst>
        </xdr:cNvPr>
        <xdr:cNvSpPr/>
      </xdr:nvSpPr>
      <xdr:spPr bwMode="auto">
        <a:xfrm>
          <a:off x="45624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0010000}"/>
            </a:ext>
          </a:extLst>
        </xdr:cNvPr>
        <xdr:cNvSpPr/>
      </xdr:nvSpPr>
      <xdr:spPr bwMode="auto">
        <a:xfrm>
          <a:off x="45624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1010000}"/>
            </a:ext>
          </a:extLst>
        </xdr:cNvPr>
        <xdr:cNvSpPr/>
      </xdr:nvSpPr>
      <xdr:spPr bwMode="auto">
        <a:xfrm>
          <a:off x="45624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2010000}"/>
            </a:ext>
          </a:extLst>
        </xdr:cNvPr>
        <xdr:cNvSpPr/>
      </xdr:nvSpPr>
      <xdr:spPr bwMode="auto">
        <a:xfrm>
          <a:off x="36195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3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3010000}"/>
            </a:ext>
          </a:extLst>
        </xdr:cNvPr>
        <xdr:cNvSpPr/>
      </xdr:nvSpPr>
      <xdr:spPr bwMode="auto">
        <a:xfrm>
          <a:off x="46005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3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4010000}"/>
            </a:ext>
          </a:extLst>
        </xdr:cNvPr>
        <xdr:cNvSpPr/>
      </xdr:nvSpPr>
      <xdr:spPr bwMode="auto">
        <a:xfrm>
          <a:off x="36195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5010000}"/>
            </a:ext>
          </a:extLst>
        </xdr:cNvPr>
        <xdr:cNvSpPr/>
      </xdr:nvSpPr>
      <xdr:spPr bwMode="auto">
        <a:xfrm>
          <a:off x="36195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3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6010000}"/>
            </a:ext>
          </a:extLst>
        </xdr:cNvPr>
        <xdr:cNvSpPr/>
      </xdr:nvSpPr>
      <xdr:spPr bwMode="auto">
        <a:xfrm>
          <a:off x="45624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7010000}"/>
            </a:ext>
          </a:extLst>
        </xdr:cNvPr>
        <xdr:cNvSpPr/>
      </xdr:nvSpPr>
      <xdr:spPr bwMode="auto">
        <a:xfrm>
          <a:off x="45624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8010000}"/>
            </a:ext>
          </a:extLst>
        </xdr:cNvPr>
        <xdr:cNvSpPr/>
      </xdr:nvSpPr>
      <xdr:spPr bwMode="auto">
        <a:xfrm>
          <a:off x="45624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9010000}"/>
            </a:ext>
          </a:extLst>
        </xdr:cNvPr>
        <xdr:cNvSpPr/>
      </xdr:nvSpPr>
      <xdr:spPr bwMode="auto">
        <a:xfrm>
          <a:off x="3619500"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4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A010000}"/>
            </a:ext>
          </a:extLst>
        </xdr:cNvPr>
        <xdr:cNvSpPr/>
      </xdr:nvSpPr>
      <xdr:spPr bwMode="auto">
        <a:xfrm>
          <a:off x="46005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4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B010000}"/>
            </a:ext>
          </a:extLst>
        </xdr:cNvPr>
        <xdr:cNvSpPr/>
      </xdr:nvSpPr>
      <xdr:spPr bwMode="auto">
        <a:xfrm>
          <a:off x="3619500" y="5962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4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BC010000}"/>
            </a:ext>
          </a:extLst>
        </xdr:cNvPr>
        <xdr:cNvSpPr/>
      </xdr:nvSpPr>
      <xdr:spPr bwMode="auto">
        <a:xfrm>
          <a:off x="4600575" y="5962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D010000}"/>
            </a:ext>
          </a:extLst>
        </xdr:cNvPr>
        <xdr:cNvSpPr/>
      </xdr:nvSpPr>
      <xdr:spPr bwMode="auto">
        <a:xfrm>
          <a:off x="3619500" y="6200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4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E010000}"/>
            </a:ext>
          </a:extLst>
        </xdr:cNvPr>
        <xdr:cNvSpPr/>
      </xdr:nvSpPr>
      <xdr:spPr bwMode="auto">
        <a:xfrm>
          <a:off x="4600575" y="621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F010000}"/>
            </a:ext>
          </a:extLst>
        </xdr:cNvPr>
        <xdr:cNvSpPr/>
      </xdr:nvSpPr>
      <xdr:spPr bwMode="auto">
        <a:xfrm>
          <a:off x="45624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0010000}"/>
            </a:ext>
          </a:extLst>
        </xdr:cNvPr>
        <xdr:cNvSpPr/>
      </xdr:nvSpPr>
      <xdr:spPr bwMode="auto">
        <a:xfrm>
          <a:off x="3619500" y="5962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4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1010000}"/>
            </a:ext>
          </a:extLst>
        </xdr:cNvPr>
        <xdr:cNvSpPr/>
      </xdr:nvSpPr>
      <xdr:spPr bwMode="auto">
        <a:xfrm>
          <a:off x="4600575" y="5972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2010000}"/>
            </a:ext>
          </a:extLst>
        </xdr:cNvPr>
        <xdr:cNvSpPr/>
      </xdr:nvSpPr>
      <xdr:spPr bwMode="auto">
        <a:xfrm>
          <a:off x="4562475" y="5962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3010000}"/>
            </a:ext>
          </a:extLst>
        </xdr:cNvPr>
        <xdr:cNvSpPr/>
      </xdr:nvSpPr>
      <xdr:spPr bwMode="auto">
        <a:xfrm>
          <a:off x="3619500" y="5962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5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4010000}"/>
            </a:ext>
          </a:extLst>
        </xdr:cNvPr>
        <xdr:cNvSpPr/>
      </xdr:nvSpPr>
      <xdr:spPr bwMode="auto">
        <a:xfrm>
          <a:off x="3619500" y="6200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5010000}"/>
            </a:ext>
          </a:extLst>
        </xdr:cNvPr>
        <xdr:cNvSpPr/>
      </xdr:nvSpPr>
      <xdr:spPr bwMode="auto">
        <a:xfrm>
          <a:off x="3619500" y="6200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6010000}"/>
            </a:ext>
          </a:extLst>
        </xdr:cNvPr>
        <xdr:cNvSpPr/>
      </xdr:nvSpPr>
      <xdr:spPr bwMode="auto">
        <a:xfrm>
          <a:off x="4562475" y="5962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5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7010000}"/>
            </a:ext>
          </a:extLst>
        </xdr:cNvPr>
        <xdr:cNvSpPr/>
      </xdr:nvSpPr>
      <xdr:spPr bwMode="auto">
        <a:xfrm>
          <a:off x="4562475" y="6200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8010000}"/>
            </a:ext>
          </a:extLst>
        </xdr:cNvPr>
        <xdr:cNvSpPr/>
      </xdr:nvSpPr>
      <xdr:spPr bwMode="auto">
        <a:xfrm>
          <a:off x="4562475" y="6200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9010000}"/>
            </a:ext>
          </a:extLst>
        </xdr:cNvPr>
        <xdr:cNvSpPr/>
      </xdr:nvSpPr>
      <xdr:spPr bwMode="auto">
        <a:xfrm>
          <a:off x="4562475" y="6200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A010000}"/>
            </a:ext>
          </a:extLst>
        </xdr:cNvPr>
        <xdr:cNvSpPr/>
      </xdr:nvSpPr>
      <xdr:spPr bwMode="auto">
        <a:xfrm>
          <a:off x="4562475" y="5724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5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B010000}"/>
            </a:ext>
          </a:extLst>
        </xdr:cNvPr>
        <xdr:cNvSpPr/>
      </xdr:nvSpPr>
      <xdr:spPr bwMode="auto">
        <a:xfrm>
          <a:off x="4562475" y="5962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C010000}"/>
            </a:ext>
          </a:extLst>
        </xdr:cNvPr>
        <xdr:cNvSpPr/>
      </xdr:nvSpPr>
      <xdr:spPr bwMode="auto">
        <a:xfrm>
          <a:off x="4562475" y="5962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D010000}"/>
            </a:ext>
          </a:extLst>
        </xdr:cNvPr>
        <xdr:cNvSpPr/>
      </xdr:nvSpPr>
      <xdr:spPr bwMode="auto">
        <a:xfrm>
          <a:off x="4562475" y="5962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E010000}"/>
            </a:ext>
          </a:extLst>
        </xdr:cNvPr>
        <xdr:cNvSpPr/>
      </xdr:nvSpPr>
      <xdr:spPr bwMode="auto">
        <a:xfrm>
          <a:off x="3619500" y="6200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6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F010000}"/>
            </a:ext>
          </a:extLst>
        </xdr:cNvPr>
        <xdr:cNvSpPr/>
      </xdr:nvSpPr>
      <xdr:spPr bwMode="auto">
        <a:xfrm>
          <a:off x="4600575" y="621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6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0010000}"/>
            </a:ext>
          </a:extLst>
        </xdr:cNvPr>
        <xdr:cNvSpPr/>
      </xdr:nvSpPr>
      <xdr:spPr bwMode="auto">
        <a:xfrm>
          <a:off x="3619500" y="6438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6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D1010000}"/>
            </a:ext>
          </a:extLst>
        </xdr:cNvPr>
        <xdr:cNvSpPr/>
      </xdr:nvSpPr>
      <xdr:spPr bwMode="auto">
        <a:xfrm>
          <a:off x="4600575" y="6438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2010000}"/>
            </a:ext>
          </a:extLst>
        </xdr:cNvPr>
        <xdr:cNvSpPr/>
      </xdr:nvSpPr>
      <xdr:spPr bwMode="auto">
        <a:xfrm>
          <a:off x="3619500"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6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D3010000}"/>
            </a:ext>
          </a:extLst>
        </xdr:cNvPr>
        <xdr:cNvSpPr/>
      </xdr:nvSpPr>
      <xdr:spPr bwMode="auto">
        <a:xfrm>
          <a:off x="4600575" y="668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4010000}"/>
            </a:ext>
          </a:extLst>
        </xdr:cNvPr>
        <xdr:cNvSpPr/>
      </xdr:nvSpPr>
      <xdr:spPr bwMode="auto">
        <a:xfrm>
          <a:off x="4562475" y="6200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5010000}"/>
            </a:ext>
          </a:extLst>
        </xdr:cNvPr>
        <xdr:cNvSpPr/>
      </xdr:nvSpPr>
      <xdr:spPr bwMode="auto">
        <a:xfrm>
          <a:off x="3619500" y="6438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7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D6010000}"/>
            </a:ext>
          </a:extLst>
        </xdr:cNvPr>
        <xdr:cNvSpPr/>
      </xdr:nvSpPr>
      <xdr:spPr bwMode="auto">
        <a:xfrm>
          <a:off x="4600575" y="644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7010000}"/>
            </a:ext>
          </a:extLst>
        </xdr:cNvPr>
        <xdr:cNvSpPr/>
      </xdr:nvSpPr>
      <xdr:spPr bwMode="auto">
        <a:xfrm>
          <a:off x="4562475" y="6438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8010000}"/>
            </a:ext>
          </a:extLst>
        </xdr:cNvPr>
        <xdr:cNvSpPr/>
      </xdr:nvSpPr>
      <xdr:spPr bwMode="auto">
        <a:xfrm>
          <a:off x="3619500" y="6438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7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9010000}"/>
            </a:ext>
          </a:extLst>
        </xdr:cNvPr>
        <xdr:cNvSpPr/>
      </xdr:nvSpPr>
      <xdr:spPr bwMode="auto">
        <a:xfrm>
          <a:off x="3619500"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A010000}"/>
            </a:ext>
          </a:extLst>
        </xdr:cNvPr>
        <xdr:cNvSpPr/>
      </xdr:nvSpPr>
      <xdr:spPr bwMode="auto">
        <a:xfrm>
          <a:off x="3619500"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B010000}"/>
            </a:ext>
          </a:extLst>
        </xdr:cNvPr>
        <xdr:cNvSpPr/>
      </xdr:nvSpPr>
      <xdr:spPr bwMode="auto">
        <a:xfrm>
          <a:off x="4562475" y="6438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7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C010000}"/>
            </a:ext>
          </a:extLst>
        </xdr:cNvPr>
        <xdr:cNvSpPr/>
      </xdr:nvSpPr>
      <xdr:spPr bwMode="auto">
        <a:xfrm>
          <a:off x="4562475"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D010000}"/>
            </a:ext>
          </a:extLst>
        </xdr:cNvPr>
        <xdr:cNvSpPr/>
      </xdr:nvSpPr>
      <xdr:spPr bwMode="auto">
        <a:xfrm>
          <a:off x="4562475"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E010000}"/>
            </a:ext>
          </a:extLst>
        </xdr:cNvPr>
        <xdr:cNvSpPr/>
      </xdr:nvSpPr>
      <xdr:spPr bwMode="auto">
        <a:xfrm>
          <a:off x="4562475"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F010000}"/>
            </a:ext>
          </a:extLst>
        </xdr:cNvPr>
        <xdr:cNvSpPr/>
      </xdr:nvSpPr>
      <xdr:spPr bwMode="auto">
        <a:xfrm>
          <a:off x="4562475" y="6200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8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0010000}"/>
            </a:ext>
          </a:extLst>
        </xdr:cNvPr>
        <xdr:cNvSpPr/>
      </xdr:nvSpPr>
      <xdr:spPr bwMode="auto">
        <a:xfrm>
          <a:off x="4562475" y="6438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1010000}"/>
            </a:ext>
          </a:extLst>
        </xdr:cNvPr>
        <xdr:cNvSpPr/>
      </xdr:nvSpPr>
      <xdr:spPr bwMode="auto">
        <a:xfrm>
          <a:off x="4562475" y="6438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2010000}"/>
            </a:ext>
          </a:extLst>
        </xdr:cNvPr>
        <xdr:cNvSpPr/>
      </xdr:nvSpPr>
      <xdr:spPr bwMode="auto">
        <a:xfrm>
          <a:off x="4562475" y="6438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3010000}"/>
            </a:ext>
          </a:extLst>
        </xdr:cNvPr>
        <xdr:cNvSpPr/>
      </xdr:nvSpPr>
      <xdr:spPr bwMode="auto">
        <a:xfrm>
          <a:off x="3619500"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8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4010000}"/>
            </a:ext>
          </a:extLst>
        </xdr:cNvPr>
        <xdr:cNvSpPr/>
      </xdr:nvSpPr>
      <xdr:spPr bwMode="auto">
        <a:xfrm>
          <a:off x="4600575" y="668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8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5010000}"/>
            </a:ext>
          </a:extLst>
        </xdr:cNvPr>
        <xdr:cNvSpPr/>
      </xdr:nvSpPr>
      <xdr:spPr bwMode="auto">
        <a:xfrm>
          <a:off x="3619500"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6010000}"/>
            </a:ext>
          </a:extLst>
        </xdr:cNvPr>
        <xdr:cNvSpPr/>
      </xdr:nvSpPr>
      <xdr:spPr bwMode="auto">
        <a:xfrm>
          <a:off x="3619500"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8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7010000}"/>
            </a:ext>
          </a:extLst>
        </xdr:cNvPr>
        <xdr:cNvSpPr/>
      </xdr:nvSpPr>
      <xdr:spPr bwMode="auto">
        <a:xfrm>
          <a:off x="4562475"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8010000}"/>
            </a:ext>
          </a:extLst>
        </xdr:cNvPr>
        <xdr:cNvSpPr/>
      </xdr:nvSpPr>
      <xdr:spPr bwMode="auto">
        <a:xfrm>
          <a:off x="4562475"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9010000}"/>
            </a:ext>
          </a:extLst>
        </xdr:cNvPr>
        <xdr:cNvSpPr/>
      </xdr:nvSpPr>
      <xdr:spPr bwMode="auto">
        <a:xfrm>
          <a:off x="4562475"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A010000}"/>
            </a:ext>
          </a:extLst>
        </xdr:cNvPr>
        <xdr:cNvSpPr/>
      </xdr:nvSpPr>
      <xdr:spPr bwMode="auto">
        <a:xfrm>
          <a:off x="3619500"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9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B010000}"/>
            </a:ext>
          </a:extLst>
        </xdr:cNvPr>
        <xdr:cNvSpPr/>
      </xdr:nvSpPr>
      <xdr:spPr bwMode="auto">
        <a:xfrm>
          <a:off x="4600575" y="668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9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C010000}"/>
            </a:ext>
          </a:extLst>
        </xdr:cNvPr>
        <xdr:cNvSpPr/>
      </xdr:nvSpPr>
      <xdr:spPr bwMode="auto">
        <a:xfrm>
          <a:off x="3619500"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D010000}"/>
            </a:ext>
          </a:extLst>
        </xdr:cNvPr>
        <xdr:cNvSpPr/>
      </xdr:nvSpPr>
      <xdr:spPr bwMode="auto">
        <a:xfrm>
          <a:off x="3619500"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9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E010000}"/>
            </a:ext>
          </a:extLst>
        </xdr:cNvPr>
        <xdr:cNvSpPr/>
      </xdr:nvSpPr>
      <xdr:spPr bwMode="auto">
        <a:xfrm>
          <a:off x="4562475"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F010000}"/>
            </a:ext>
          </a:extLst>
        </xdr:cNvPr>
        <xdr:cNvSpPr/>
      </xdr:nvSpPr>
      <xdr:spPr bwMode="auto">
        <a:xfrm>
          <a:off x="4562475"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4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0010000}"/>
            </a:ext>
          </a:extLst>
        </xdr:cNvPr>
        <xdr:cNvSpPr/>
      </xdr:nvSpPr>
      <xdr:spPr bwMode="auto">
        <a:xfrm>
          <a:off x="4562475"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1010000}"/>
            </a:ext>
          </a:extLst>
        </xdr:cNvPr>
        <xdr:cNvSpPr/>
      </xdr:nvSpPr>
      <xdr:spPr bwMode="auto">
        <a:xfrm>
          <a:off x="3619500"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49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2010000}"/>
            </a:ext>
          </a:extLst>
        </xdr:cNvPr>
        <xdr:cNvSpPr/>
      </xdr:nvSpPr>
      <xdr:spPr bwMode="auto">
        <a:xfrm>
          <a:off x="4600575" y="668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49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3010000}"/>
            </a:ext>
          </a:extLst>
        </xdr:cNvPr>
        <xdr:cNvSpPr/>
      </xdr:nvSpPr>
      <xdr:spPr bwMode="auto">
        <a:xfrm>
          <a:off x="3619500"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5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4010000}"/>
            </a:ext>
          </a:extLst>
        </xdr:cNvPr>
        <xdr:cNvSpPr/>
      </xdr:nvSpPr>
      <xdr:spPr bwMode="auto">
        <a:xfrm>
          <a:off x="3619500"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0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5010000}"/>
            </a:ext>
          </a:extLst>
        </xdr:cNvPr>
        <xdr:cNvSpPr/>
      </xdr:nvSpPr>
      <xdr:spPr bwMode="auto">
        <a:xfrm>
          <a:off x="4562475"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6010000}"/>
            </a:ext>
          </a:extLst>
        </xdr:cNvPr>
        <xdr:cNvSpPr/>
      </xdr:nvSpPr>
      <xdr:spPr bwMode="auto">
        <a:xfrm>
          <a:off x="4562475"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7010000}"/>
            </a:ext>
          </a:extLst>
        </xdr:cNvPr>
        <xdr:cNvSpPr/>
      </xdr:nvSpPr>
      <xdr:spPr bwMode="auto">
        <a:xfrm>
          <a:off x="4562475"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5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8010000}"/>
            </a:ext>
          </a:extLst>
        </xdr:cNvPr>
        <xdr:cNvSpPr/>
      </xdr:nvSpPr>
      <xdr:spPr bwMode="auto">
        <a:xfrm>
          <a:off x="3619500"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50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9010000}"/>
            </a:ext>
          </a:extLst>
        </xdr:cNvPr>
        <xdr:cNvSpPr/>
      </xdr:nvSpPr>
      <xdr:spPr bwMode="auto">
        <a:xfrm>
          <a:off x="4600575" y="668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50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A010000}"/>
            </a:ext>
          </a:extLst>
        </xdr:cNvPr>
        <xdr:cNvSpPr/>
      </xdr:nvSpPr>
      <xdr:spPr bwMode="auto">
        <a:xfrm>
          <a:off x="3619500" y="691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50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FB010000}"/>
            </a:ext>
          </a:extLst>
        </xdr:cNvPr>
        <xdr:cNvSpPr/>
      </xdr:nvSpPr>
      <xdr:spPr bwMode="auto">
        <a:xfrm>
          <a:off x="4600575" y="691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5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C010000}"/>
            </a:ext>
          </a:extLst>
        </xdr:cNvPr>
        <xdr:cNvSpPr/>
      </xdr:nvSpPr>
      <xdr:spPr bwMode="auto">
        <a:xfrm>
          <a:off x="3619500" y="715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50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D010000}"/>
            </a:ext>
          </a:extLst>
        </xdr:cNvPr>
        <xdr:cNvSpPr/>
      </xdr:nvSpPr>
      <xdr:spPr bwMode="auto">
        <a:xfrm>
          <a:off x="4600575" y="7162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E010000}"/>
            </a:ext>
          </a:extLst>
        </xdr:cNvPr>
        <xdr:cNvSpPr/>
      </xdr:nvSpPr>
      <xdr:spPr bwMode="auto">
        <a:xfrm>
          <a:off x="4562475"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5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F010000}"/>
            </a:ext>
          </a:extLst>
        </xdr:cNvPr>
        <xdr:cNvSpPr/>
      </xdr:nvSpPr>
      <xdr:spPr bwMode="auto">
        <a:xfrm>
          <a:off x="3619500" y="691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51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0020000}"/>
            </a:ext>
          </a:extLst>
        </xdr:cNvPr>
        <xdr:cNvSpPr/>
      </xdr:nvSpPr>
      <xdr:spPr bwMode="auto">
        <a:xfrm>
          <a:off x="4600575" y="692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1020000}"/>
            </a:ext>
          </a:extLst>
        </xdr:cNvPr>
        <xdr:cNvSpPr/>
      </xdr:nvSpPr>
      <xdr:spPr bwMode="auto">
        <a:xfrm>
          <a:off x="4562475" y="691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5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2020000}"/>
            </a:ext>
          </a:extLst>
        </xdr:cNvPr>
        <xdr:cNvSpPr/>
      </xdr:nvSpPr>
      <xdr:spPr bwMode="auto">
        <a:xfrm>
          <a:off x="3619500" y="691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51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3020000}"/>
            </a:ext>
          </a:extLst>
        </xdr:cNvPr>
        <xdr:cNvSpPr/>
      </xdr:nvSpPr>
      <xdr:spPr bwMode="auto">
        <a:xfrm>
          <a:off x="3619500" y="715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5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4020000}"/>
            </a:ext>
          </a:extLst>
        </xdr:cNvPr>
        <xdr:cNvSpPr/>
      </xdr:nvSpPr>
      <xdr:spPr bwMode="auto">
        <a:xfrm>
          <a:off x="3619500" y="715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5020000}"/>
            </a:ext>
          </a:extLst>
        </xdr:cNvPr>
        <xdr:cNvSpPr/>
      </xdr:nvSpPr>
      <xdr:spPr bwMode="auto">
        <a:xfrm>
          <a:off x="4562475" y="691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1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6020000}"/>
            </a:ext>
          </a:extLst>
        </xdr:cNvPr>
        <xdr:cNvSpPr/>
      </xdr:nvSpPr>
      <xdr:spPr bwMode="auto">
        <a:xfrm>
          <a:off x="4562475" y="715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7020000}"/>
            </a:ext>
          </a:extLst>
        </xdr:cNvPr>
        <xdr:cNvSpPr/>
      </xdr:nvSpPr>
      <xdr:spPr bwMode="auto">
        <a:xfrm>
          <a:off x="4562475" y="715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8020000}"/>
            </a:ext>
          </a:extLst>
        </xdr:cNvPr>
        <xdr:cNvSpPr/>
      </xdr:nvSpPr>
      <xdr:spPr bwMode="auto">
        <a:xfrm>
          <a:off x="4562475" y="715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9020000}"/>
            </a:ext>
          </a:extLst>
        </xdr:cNvPr>
        <xdr:cNvSpPr/>
      </xdr:nvSpPr>
      <xdr:spPr bwMode="auto">
        <a:xfrm>
          <a:off x="4562475" y="667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2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A020000}"/>
            </a:ext>
          </a:extLst>
        </xdr:cNvPr>
        <xdr:cNvSpPr/>
      </xdr:nvSpPr>
      <xdr:spPr bwMode="auto">
        <a:xfrm>
          <a:off x="4562475" y="691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B020000}"/>
            </a:ext>
          </a:extLst>
        </xdr:cNvPr>
        <xdr:cNvSpPr/>
      </xdr:nvSpPr>
      <xdr:spPr bwMode="auto">
        <a:xfrm>
          <a:off x="4562475" y="691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C020000}"/>
            </a:ext>
          </a:extLst>
        </xdr:cNvPr>
        <xdr:cNvSpPr/>
      </xdr:nvSpPr>
      <xdr:spPr bwMode="auto">
        <a:xfrm>
          <a:off x="4562475" y="691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5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D020000}"/>
            </a:ext>
          </a:extLst>
        </xdr:cNvPr>
        <xdr:cNvSpPr/>
      </xdr:nvSpPr>
      <xdr:spPr bwMode="auto">
        <a:xfrm>
          <a:off x="3619500" y="715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52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E020000}"/>
            </a:ext>
          </a:extLst>
        </xdr:cNvPr>
        <xdr:cNvSpPr/>
      </xdr:nvSpPr>
      <xdr:spPr bwMode="auto">
        <a:xfrm>
          <a:off x="4600575" y="7162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52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F020000}"/>
            </a:ext>
          </a:extLst>
        </xdr:cNvPr>
        <xdr:cNvSpPr/>
      </xdr:nvSpPr>
      <xdr:spPr bwMode="auto">
        <a:xfrm>
          <a:off x="3619500" y="7391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528"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10020000}"/>
            </a:ext>
          </a:extLst>
        </xdr:cNvPr>
        <xdr:cNvSpPr/>
      </xdr:nvSpPr>
      <xdr:spPr bwMode="auto">
        <a:xfrm>
          <a:off x="4600575" y="7391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5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1020000}"/>
            </a:ext>
          </a:extLst>
        </xdr:cNvPr>
        <xdr:cNvSpPr/>
      </xdr:nvSpPr>
      <xdr:spPr bwMode="auto">
        <a:xfrm>
          <a:off x="3619500" y="762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53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2020000}"/>
            </a:ext>
          </a:extLst>
        </xdr:cNvPr>
        <xdr:cNvSpPr/>
      </xdr:nvSpPr>
      <xdr:spPr bwMode="auto">
        <a:xfrm>
          <a:off x="4600575" y="763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3020000}"/>
            </a:ext>
          </a:extLst>
        </xdr:cNvPr>
        <xdr:cNvSpPr/>
      </xdr:nvSpPr>
      <xdr:spPr bwMode="auto">
        <a:xfrm>
          <a:off x="4562475" y="715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5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4020000}"/>
            </a:ext>
          </a:extLst>
        </xdr:cNvPr>
        <xdr:cNvSpPr/>
      </xdr:nvSpPr>
      <xdr:spPr bwMode="auto">
        <a:xfrm>
          <a:off x="3619500" y="7391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45</xdr:row>
      <xdr:rowOff>0</xdr:rowOff>
    </xdr:from>
    <xdr:ext cx="304800" cy="247650"/>
    <xdr:sp macro="" textlink="">
      <xdr:nvSpPr>
        <xdr:cNvPr id="53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5020000}"/>
            </a:ext>
          </a:extLst>
        </xdr:cNvPr>
        <xdr:cNvSpPr/>
      </xdr:nvSpPr>
      <xdr:spPr bwMode="auto">
        <a:xfrm>
          <a:off x="4600575" y="7400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6020000}"/>
            </a:ext>
          </a:extLst>
        </xdr:cNvPr>
        <xdr:cNvSpPr/>
      </xdr:nvSpPr>
      <xdr:spPr bwMode="auto">
        <a:xfrm>
          <a:off x="4562475" y="7391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5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7020000}"/>
            </a:ext>
          </a:extLst>
        </xdr:cNvPr>
        <xdr:cNvSpPr/>
      </xdr:nvSpPr>
      <xdr:spPr bwMode="auto">
        <a:xfrm>
          <a:off x="3619500" y="7391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53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8020000}"/>
            </a:ext>
          </a:extLst>
        </xdr:cNvPr>
        <xdr:cNvSpPr/>
      </xdr:nvSpPr>
      <xdr:spPr bwMode="auto">
        <a:xfrm>
          <a:off x="3619500" y="762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45</xdr:row>
      <xdr:rowOff>0</xdr:rowOff>
    </xdr:from>
    <xdr:ext cx="304800" cy="247650"/>
    <xdr:sp macro="" textlink="">
      <xdr:nvSpPr>
        <xdr:cNvPr id="5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9020000}"/>
            </a:ext>
          </a:extLst>
        </xdr:cNvPr>
        <xdr:cNvSpPr/>
      </xdr:nvSpPr>
      <xdr:spPr bwMode="auto">
        <a:xfrm>
          <a:off x="3619500" y="762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A020000}"/>
            </a:ext>
          </a:extLst>
        </xdr:cNvPr>
        <xdr:cNvSpPr/>
      </xdr:nvSpPr>
      <xdr:spPr bwMode="auto">
        <a:xfrm>
          <a:off x="4562475" y="7391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3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B020000}"/>
            </a:ext>
          </a:extLst>
        </xdr:cNvPr>
        <xdr:cNvSpPr/>
      </xdr:nvSpPr>
      <xdr:spPr bwMode="auto">
        <a:xfrm>
          <a:off x="4562475" y="762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C020000}"/>
            </a:ext>
          </a:extLst>
        </xdr:cNvPr>
        <xdr:cNvSpPr/>
      </xdr:nvSpPr>
      <xdr:spPr bwMode="auto">
        <a:xfrm>
          <a:off x="4562475" y="762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D020000}"/>
            </a:ext>
          </a:extLst>
        </xdr:cNvPr>
        <xdr:cNvSpPr/>
      </xdr:nvSpPr>
      <xdr:spPr bwMode="auto">
        <a:xfrm>
          <a:off x="4562475" y="762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E020000}"/>
            </a:ext>
          </a:extLst>
        </xdr:cNvPr>
        <xdr:cNvSpPr/>
      </xdr:nvSpPr>
      <xdr:spPr bwMode="auto">
        <a:xfrm>
          <a:off x="4562475" y="7153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4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F020000}"/>
            </a:ext>
          </a:extLst>
        </xdr:cNvPr>
        <xdr:cNvSpPr/>
      </xdr:nvSpPr>
      <xdr:spPr bwMode="auto">
        <a:xfrm>
          <a:off x="4562475" y="7391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0020000}"/>
            </a:ext>
          </a:extLst>
        </xdr:cNvPr>
        <xdr:cNvSpPr/>
      </xdr:nvSpPr>
      <xdr:spPr bwMode="auto">
        <a:xfrm>
          <a:off x="4562475" y="7391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45</xdr:row>
      <xdr:rowOff>0</xdr:rowOff>
    </xdr:from>
    <xdr:ext cx="304800" cy="247650"/>
    <xdr:sp macro="" textlink="">
      <xdr:nvSpPr>
        <xdr:cNvPr id="5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1020000}"/>
            </a:ext>
          </a:extLst>
        </xdr:cNvPr>
        <xdr:cNvSpPr/>
      </xdr:nvSpPr>
      <xdr:spPr bwMode="auto">
        <a:xfrm>
          <a:off x="4562475" y="7391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12</xdr:row>
      <xdr:rowOff>190500</xdr:rowOff>
    </xdr:from>
    <xdr:ext cx="304800" cy="247650"/>
    <xdr:sp macro="" textlink="">
      <xdr:nvSpPr>
        <xdr:cNvPr id="54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2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12</xdr:row>
      <xdr:rowOff>180975</xdr:rowOff>
    </xdr:from>
    <xdr:ext cx="304800" cy="247650"/>
    <xdr:sp macro="" textlink="">
      <xdr:nvSpPr>
        <xdr:cNvPr id="54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3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12</xdr:row>
      <xdr:rowOff>180975</xdr:rowOff>
    </xdr:from>
    <xdr:ext cx="304800" cy="247650"/>
    <xdr:sp macro="" textlink="">
      <xdr:nvSpPr>
        <xdr:cNvPr id="5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4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12</xdr:row>
      <xdr:rowOff>180975</xdr:rowOff>
    </xdr:from>
    <xdr:ext cx="304800" cy="247650"/>
    <xdr:sp macro="" textlink="">
      <xdr:nvSpPr>
        <xdr:cNvPr id="5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5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12</xdr:row>
      <xdr:rowOff>190500</xdr:rowOff>
    </xdr:from>
    <xdr:ext cx="304800" cy="247650"/>
    <xdr:sp macro="" textlink="">
      <xdr:nvSpPr>
        <xdr:cNvPr id="55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6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12</xdr:row>
      <xdr:rowOff>180975</xdr:rowOff>
    </xdr:from>
    <xdr:ext cx="304800" cy="247650"/>
    <xdr:sp macro="" textlink="">
      <xdr:nvSpPr>
        <xdr:cNvPr id="55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7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12</xdr:row>
      <xdr:rowOff>180975</xdr:rowOff>
    </xdr:from>
    <xdr:ext cx="304800" cy="247650"/>
    <xdr:sp macro="" textlink="">
      <xdr:nvSpPr>
        <xdr:cNvPr id="5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8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12</xdr:row>
      <xdr:rowOff>180975</xdr:rowOff>
    </xdr:from>
    <xdr:ext cx="304800" cy="247650"/>
    <xdr:sp macro="" textlink="">
      <xdr:nvSpPr>
        <xdr:cNvPr id="5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9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12</xdr:row>
      <xdr:rowOff>190500</xdr:rowOff>
    </xdr:from>
    <xdr:ext cx="304800" cy="247650"/>
    <xdr:sp macro="" textlink="">
      <xdr:nvSpPr>
        <xdr:cNvPr id="55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A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12</xdr:row>
      <xdr:rowOff>180975</xdr:rowOff>
    </xdr:from>
    <xdr:ext cx="304800" cy="247650"/>
    <xdr:sp macro="" textlink="">
      <xdr:nvSpPr>
        <xdr:cNvPr id="55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B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12</xdr:row>
      <xdr:rowOff>180975</xdr:rowOff>
    </xdr:from>
    <xdr:ext cx="304800" cy="247650"/>
    <xdr:sp macro="" textlink="">
      <xdr:nvSpPr>
        <xdr:cNvPr id="5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C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12</xdr:row>
      <xdr:rowOff>180975</xdr:rowOff>
    </xdr:from>
    <xdr:ext cx="304800" cy="247650"/>
    <xdr:sp macro="" textlink="">
      <xdr:nvSpPr>
        <xdr:cNvPr id="5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D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12</xdr:row>
      <xdr:rowOff>190500</xdr:rowOff>
    </xdr:from>
    <xdr:ext cx="304800" cy="247650"/>
    <xdr:sp macro="" textlink="">
      <xdr:nvSpPr>
        <xdr:cNvPr id="55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E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12</xdr:row>
      <xdr:rowOff>180975</xdr:rowOff>
    </xdr:from>
    <xdr:ext cx="304800" cy="247650"/>
    <xdr:sp macro="" textlink="">
      <xdr:nvSpPr>
        <xdr:cNvPr id="55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F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12</xdr:row>
      <xdr:rowOff>180975</xdr:rowOff>
    </xdr:from>
    <xdr:ext cx="304800" cy="247650"/>
    <xdr:sp macro="" textlink="">
      <xdr:nvSpPr>
        <xdr:cNvPr id="5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0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12</xdr:row>
      <xdr:rowOff>180975</xdr:rowOff>
    </xdr:from>
    <xdr:ext cx="304800" cy="247650"/>
    <xdr:sp macro="" textlink="">
      <xdr:nvSpPr>
        <xdr:cNvPr id="5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1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12</xdr:row>
      <xdr:rowOff>190500</xdr:rowOff>
    </xdr:from>
    <xdr:ext cx="304800" cy="247650"/>
    <xdr:sp macro="" textlink="">
      <xdr:nvSpPr>
        <xdr:cNvPr id="56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2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13</xdr:row>
      <xdr:rowOff>180975</xdr:rowOff>
    </xdr:from>
    <xdr:ext cx="304800" cy="247650"/>
    <xdr:sp macro="" textlink="">
      <xdr:nvSpPr>
        <xdr:cNvPr id="56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33020000}"/>
            </a:ext>
          </a:extLst>
        </xdr:cNvPr>
        <xdr:cNvSpPr/>
      </xdr:nvSpPr>
      <xdr:spPr bwMode="auto">
        <a:xfrm>
          <a:off x="46049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14</xdr:row>
      <xdr:rowOff>190500</xdr:rowOff>
    </xdr:from>
    <xdr:ext cx="304800" cy="247650"/>
    <xdr:sp macro="" textlink="">
      <xdr:nvSpPr>
        <xdr:cNvPr id="56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4020000}"/>
            </a:ext>
          </a:extLst>
        </xdr:cNvPr>
        <xdr:cNvSpPr/>
      </xdr:nvSpPr>
      <xdr:spPr bwMode="auto">
        <a:xfrm>
          <a:off x="4604971" y="7649308"/>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12</xdr:row>
      <xdr:rowOff>180975</xdr:rowOff>
    </xdr:from>
    <xdr:ext cx="304800" cy="247650"/>
    <xdr:sp macro="" textlink="">
      <xdr:nvSpPr>
        <xdr:cNvPr id="5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5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13</xdr:row>
      <xdr:rowOff>190500</xdr:rowOff>
    </xdr:from>
    <xdr:ext cx="304800" cy="247650"/>
    <xdr:sp macro="" textlink="">
      <xdr:nvSpPr>
        <xdr:cNvPr id="56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6020000}"/>
            </a:ext>
          </a:extLst>
        </xdr:cNvPr>
        <xdr:cNvSpPr/>
      </xdr:nvSpPr>
      <xdr:spPr bwMode="auto">
        <a:xfrm>
          <a:off x="4604971" y="7407519"/>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13</xdr:row>
      <xdr:rowOff>180975</xdr:rowOff>
    </xdr:from>
    <xdr:ext cx="304800" cy="247650"/>
    <xdr:sp macro="" textlink="">
      <xdr:nvSpPr>
        <xdr:cNvPr id="5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7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13</xdr:row>
      <xdr:rowOff>180975</xdr:rowOff>
    </xdr:from>
    <xdr:ext cx="304800" cy="247650"/>
    <xdr:sp macro="" textlink="">
      <xdr:nvSpPr>
        <xdr:cNvPr id="5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8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56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9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5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A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5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B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12</xdr:row>
      <xdr:rowOff>180975</xdr:rowOff>
    </xdr:from>
    <xdr:ext cx="304800" cy="247650"/>
    <xdr:sp macro="" textlink="">
      <xdr:nvSpPr>
        <xdr:cNvPr id="5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C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13</xdr:row>
      <xdr:rowOff>180975</xdr:rowOff>
    </xdr:from>
    <xdr:ext cx="304800" cy="247650"/>
    <xdr:sp macro="" textlink="">
      <xdr:nvSpPr>
        <xdr:cNvPr id="57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D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13</xdr:row>
      <xdr:rowOff>180975</xdr:rowOff>
    </xdr:from>
    <xdr:ext cx="304800" cy="247650"/>
    <xdr:sp macro="" textlink="">
      <xdr:nvSpPr>
        <xdr:cNvPr id="5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E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13</xdr:row>
      <xdr:rowOff>180975</xdr:rowOff>
    </xdr:from>
    <xdr:ext cx="304800" cy="247650"/>
    <xdr:sp macro="" textlink="">
      <xdr:nvSpPr>
        <xdr:cNvPr id="5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F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14</xdr:row>
      <xdr:rowOff>190500</xdr:rowOff>
    </xdr:from>
    <xdr:ext cx="304800" cy="247650"/>
    <xdr:sp macro="" textlink="">
      <xdr:nvSpPr>
        <xdr:cNvPr id="57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0020000}"/>
            </a:ext>
          </a:extLst>
        </xdr:cNvPr>
        <xdr:cNvSpPr/>
      </xdr:nvSpPr>
      <xdr:spPr bwMode="auto">
        <a:xfrm>
          <a:off x="4604971" y="7649308"/>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5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1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5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2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14</xdr:row>
      <xdr:rowOff>190500</xdr:rowOff>
    </xdr:from>
    <xdr:ext cx="304800" cy="247650"/>
    <xdr:sp macro="" textlink="">
      <xdr:nvSpPr>
        <xdr:cNvPr id="57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3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58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4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5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5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5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6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14</xdr:row>
      <xdr:rowOff>190500</xdr:rowOff>
    </xdr:from>
    <xdr:ext cx="304800" cy="247650"/>
    <xdr:sp macro="" textlink="">
      <xdr:nvSpPr>
        <xdr:cNvPr id="58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7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58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8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5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9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5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A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14</xdr:row>
      <xdr:rowOff>190500</xdr:rowOff>
    </xdr:from>
    <xdr:ext cx="304800" cy="247650"/>
    <xdr:sp macro="" textlink="">
      <xdr:nvSpPr>
        <xdr:cNvPr id="58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B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58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C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5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D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5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E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14</xdr:row>
      <xdr:rowOff>190500</xdr:rowOff>
    </xdr:from>
    <xdr:ext cx="304800" cy="247650"/>
    <xdr:sp macro="" textlink="">
      <xdr:nvSpPr>
        <xdr:cNvPr id="59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F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59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0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5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1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5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2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14</xdr:row>
      <xdr:rowOff>190500</xdr:rowOff>
    </xdr:from>
    <xdr:ext cx="304800" cy="247650"/>
    <xdr:sp macro="" textlink="">
      <xdr:nvSpPr>
        <xdr:cNvPr id="59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3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15</xdr:row>
      <xdr:rowOff>180975</xdr:rowOff>
    </xdr:from>
    <xdr:ext cx="304800" cy="247650"/>
    <xdr:sp macro="" textlink="">
      <xdr:nvSpPr>
        <xdr:cNvPr id="59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54020000}"/>
            </a:ext>
          </a:extLst>
        </xdr:cNvPr>
        <xdr:cNvSpPr/>
      </xdr:nvSpPr>
      <xdr:spPr bwMode="auto">
        <a:xfrm>
          <a:off x="46049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16</xdr:row>
      <xdr:rowOff>190500</xdr:rowOff>
    </xdr:from>
    <xdr:ext cx="304800" cy="247650"/>
    <xdr:sp macro="" textlink="">
      <xdr:nvSpPr>
        <xdr:cNvPr id="59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5020000}"/>
            </a:ext>
          </a:extLst>
        </xdr:cNvPr>
        <xdr:cNvSpPr/>
      </xdr:nvSpPr>
      <xdr:spPr bwMode="auto">
        <a:xfrm>
          <a:off x="4604971" y="7649308"/>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5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6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15</xdr:row>
      <xdr:rowOff>190500</xdr:rowOff>
    </xdr:from>
    <xdr:ext cx="304800" cy="247650"/>
    <xdr:sp macro="" textlink="">
      <xdr:nvSpPr>
        <xdr:cNvPr id="59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7020000}"/>
            </a:ext>
          </a:extLst>
        </xdr:cNvPr>
        <xdr:cNvSpPr/>
      </xdr:nvSpPr>
      <xdr:spPr bwMode="auto">
        <a:xfrm>
          <a:off x="4604971" y="7407519"/>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15</xdr:row>
      <xdr:rowOff>180975</xdr:rowOff>
    </xdr:from>
    <xdr:ext cx="304800" cy="247650"/>
    <xdr:sp macro="" textlink="">
      <xdr:nvSpPr>
        <xdr:cNvPr id="6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8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15</xdr:row>
      <xdr:rowOff>180975</xdr:rowOff>
    </xdr:from>
    <xdr:ext cx="304800" cy="247650"/>
    <xdr:sp macro="" textlink="">
      <xdr:nvSpPr>
        <xdr:cNvPr id="6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9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0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A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B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C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14</xdr:row>
      <xdr:rowOff>180975</xdr:rowOff>
    </xdr:from>
    <xdr:ext cx="304800" cy="247650"/>
    <xdr:sp macro="" textlink="">
      <xdr:nvSpPr>
        <xdr:cNvPr id="6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D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15</xdr:row>
      <xdr:rowOff>180975</xdr:rowOff>
    </xdr:from>
    <xdr:ext cx="304800" cy="247650"/>
    <xdr:sp macro="" textlink="">
      <xdr:nvSpPr>
        <xdr:cNvPr id="60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E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15</xdr:row>
      <xdr:rowOff>180975</xdr:rowOff>
    </xdr:from>
    <xdr:ext cx="304800" cy="247650"/>
    <xdr:sp macro="" textlink="">
      <xdr:nvSpPr>
        <xdr:cNvPr id="6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F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15</xdr:row>
      <xdr:rowOff>180975</xdr:rowOff>
    </xdr:from>
    <xdr:ext cx="304800" cy="247650"/>
    <xdr:sp macro="" textlink="">
      <xdr:nvSpPr>
        <xdr:cNvPr id="6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0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16</xdr:row>
      <xdr:rowOff>190500</xdr:rowOff>
    </xdr:from>
    <xdr:ext cx="304800" cy="247650"/>
    <xdr:sp macro="" textlink="">
      <xdr:nvSpPr>
        <xdr:cNvPr id="60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1020000}"/>
            </a:ext>
          </a:extLst>
        </xdr:cNvPr>
        <xdr:cNvSpPr/>
      </xdr:nvSpPr>
      <xdr:spPr bwMode="auto">
        <a:xfrm>
          <a:off x="4604971" y="7649308"/>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2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3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16</xdr:row>
      <xdr:rowOff>190500</xdr:rowOff>
    </xdr:from>
    <xdr:ext cx="304800" cy="247650"/>
    <xdr:sp macro="" textlink="">
      <xdr:nvSpPr>
        <xdr:cNvPr id="61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4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1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5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6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7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16</xdr:row>
      <xdr:rowOff>190500</xdr:rowOff>
    </xdr:from>
    <xdr:ext cx="304800" cy="247650"/>
    <xdr:sp macro="" textlink="">
      <xdr:nvSpPr>
        <xdr:cNvPr id="61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8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1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9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A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B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16</xdr:row>
      <xdr:rowOff>190500</xdr:rowOff>
    </xdr:from>
    <xdr:ext cx="304800" cy="247650"/>
    <xdr:sp macro="" textlink="">
      <xdr:nvSpPr>
        <xdr:cNvPr id="62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C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2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D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E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F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16</xdr:row>
      <xdr:rowOff>190500</xdr:rowOff>
    </xdr:from>
    <xdr:ext cx="304800" cy="247650"/>
    <xdr:sp macro="" textlink="">
      <xdr:nvSpPr>
        <xdr:cNvPr id="62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0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2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1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2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3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16</xdr:row>
      <xdr:rowOff>190500</xdr:rowOff>
    </xdr:from>
    <xdr:ext cx="304800" cy="247650"/>
    <xdr:sp macro="" textlink="">
      <xdr:nvSpPr>
        <xdr:cNvPr id="62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4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17</xdr:row>
      <xdr:rowOff>180975</xdr:rowOff>
    </xdr:from>
    <xdr:ext cx="304800" cy="247650"/>
    <xdr:sp macro="" textlink="">
      <xdr:nvSpPr>
        <xdr:cNvPr id="62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75020000}"/>
            </a:ext>
          </a:extLst>
        </xdr:cNvPr>
        <xdr:cNvSpPr/>
      </xdr:nvSpPr>
      <xdr:spPr bwMode="auto">
        <a:xfrm>
          <a:off x="46049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18</xdr:row>
      <xdr:rowOff>190500</xdr:rowOff>
    </xdr:from>
    <xdr:ext cx="304800" cy="247650"/>
    <xdr:sp macro="" textlink="">
      <xdr:nvSpPr>
        <xdr:cNvPr id="63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6020000}"/>
            </a:ext>
          </a:extLst>
        </xdr:cNvPr>
        <xdr:cNvSpPr/>
      </xdr:nvSpPr>
      <xdr:spPr bwMode="auto">
        <a:xfrm>
          <a:off x="4604971" y="7649308"/>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7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17</xdr:row>
      <xdr:rowOff>190500</xdr:rowOff>
    </xdr:from>
    <xdr:ext cx="304800" cy="247650"/>
    <xdr:sp macro="" textlink="">
      <xdr:nvSpPr>
        <xdr:cNvPr id="63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8020000}"/>
            </a:ext>
          </a:extLst>
        </xdr:cNvPr>
        <xdr:cNvSpPr/>
      </xdr:nvSpPr>
      <xdr:spPr bwMode="auto">
        <a:xfrm>
          <a:off x="4604971" y="7407519"/>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17</xdr:row>
      <xdr:rowOff>180975</xdr:rowOff>
    </xdr:from>
    <xdr:ext cx="304800" cy="247650"/>
    <xdr:sp macro="" textlink="">
      <xdr:nvSpPr>
        <xdr:cNvPr id="6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9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17</xdr:row>
      <xdr:rowOff>180975</xdr:rowOff>
    </xdr:from>
    <xdr:ext cx="304800" cy="247650"/>
    <xdr:sp macro="" textlink="">
      <xdr:nvSpPr>
        <xdr:cNvPr id="6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A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3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B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C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D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16</xdr:row>
      <xdr:rowOff>180975</xdr:rowOff>
    </xdr:from>
    <xdr:ext cx="304800" cy="247650"/>
    <xdr:sp macro="" textlink="">
      <xdr:nvSpPr>
        <xdr:cNvPr id="6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E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17</xdr:row>
      <xdr:rowOff>180975</xdr:rowOff>
    </xdr:from>
    <xdr:ext cx="304800" cy="247650"/>
    <xdr:sp macro="" textlink="">
      <xdr:nvSpPr>
        <xdr:cNvPr id="63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F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17</xdr:row>
      <xdr:rowOff>180975</xdr:rowOff>
    </xdr:from>
    <xdr:ext cx="304800" cy="247650"/>
    <xdr:sp macro="" textlink="">
      <xdr:nvSpPr>
        <xdr:cNvPr id="6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0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17</xdr:row>
      <xdr:rowOff>180975</xdr:rowOff>
    </xdr:from>
    <xdr:ext cx="304800" cy="247650"/>
    <xdr:sp macro="" textlink="">
      <xdr:nvSpPr>
        <xdr:cNvPr id="6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1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18</xdr:row>
      <xdr:rowOff>190500</xdr:rowOff>
    </xdr:from>
    <xdr:ext cx="304800" cy="247650"/>
    <xdr:sp macro="" textlink="">
      <xdr:nvSpPr>
        <xdr:cNvPr id="64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2020000}"/>
            </a:ext>
          </a:extLst>
        </xdr:cNvPr>
        <xdr:cNvSpPr/>
      </xdr:nvSpPr>
      <xdr:spPr bwMode="auto">
        <a:xfrm>
          <a:off x="4604971" y="7649308"/>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3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4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18</xdr:row>
      <xdr:rowOff>190500</xdr:rowOff>
    </xdr:from>
    <xdr:ext cx="304800" cy="247650"/>
    <xdr:sp macro="" textlink="">
      <xdr:nvSpPr>
        <xdr:cNvPr id="64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5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4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6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7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8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18</xdr:row>
      <xdr:rowOff>190500</xdr:rowOff>
    </xdr:from>
    <xdr:ext cx="304800" cy="247650"/>
    <xdr:sp macro="" textlink="">
      <xdr:nvSpPr>
        <xdr:cNvPr id="64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9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5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A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B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C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18</xdr:row>
      <xdr:rowOff>190500</xdr:rowOff>
    </xdr:from>
    <xdr:ext cx="304800" cy="247650"/>
    <xdr:sp macro="" textlink="">
      <xdr:nvSpPr>
        <xdr:cNvPr id="65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D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5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E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F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0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18</xdr:row>
      <xdr:rowOff>190500</xdr:rowOff>
    </xdr:from>
    <xdr:ext cx="304800" cy="247650"/>
    <xdr:sp macro="" textlink="">
      <xdr:nvSpPr>
        <xdr:cNvPr id="65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1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5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2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3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4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18</xdr:row>
      <xdr:rowOff>190500</xdr:rowOff>
    </xdr:from>
    <xdr:ext cx="304800" cy="247650"/>
    <xdr:sp macro="" textlink="">
      <xdr:nvSpPr>
        <xdr:cNvPr id="66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5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19</xdr:row>
      <xdr:rowOff>180975</xdr:rowOff>
    </xdr:from>
    <xdr:ext cx="304800" cy="247650"/>
    <xdr:sp macro="" textlink="">
      <xdr:nvSpPr>
        <xdr:cNvPr id="662"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96020000}"/>
            </a:ext>
          </a:extLst>
        </xdr:cNvPr>
        <xdr:cNvSpPr/>
      </xdr:nvSpPr>
      <xdr:spPr bwMode="auto">
        <a:xfrm>
          <a:off x="46049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20</xdr:row>
      <xdr:rowOff>190500</xdr:rowOff>
    </xdr:from>
    <xdr:ext cx="304800" cy="247650"/>
    <xdr:sp macro="" textlink="">
      <xdr:nvSpPr>
        <xdr:cNvPr id="66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7020000}"/>
            </a:ext>
          </a:extLst>
        </xdr:cNvPr>
        <xdr:cNvSpPr/>
      </xdr:nvSpPr>
      <xdr:spPr bwMode="auto">
        <a:xfrm>
          <a:off x="4604971" y="7649308"/>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6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8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19</xdr:row>
      <xdr:rowOff>190500</xdr:rowOff>
    </xdr:from>
    <xdr:ext cx="304800" cy="247650"/>
    <xdr:sp macro="" textlink="">
      <xdr:nvSpPr>
        <xdr:cNvPr id="66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9020000}"/>
            </a:ext>
          </a:extLst>
        </xdr:cNvPr>
        <xdr:cNvSpPr/>
      </xdr:nvSpPr>
      <xdr:spPr bwMode="auto">
        <a:xfrm>
          <a:off x="4604971" y="7407519"/>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19</xdr:row>
      <xdr:rowOff>180975</xdr:rowOff>
    </xdr:from>
    <xdr:ext cx="304800" cy="247650"/>
    <xdr:sp macro="" textlink="">
      <xdr:nvSpPr>
        <xdr:cNvPr id="6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A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19</xdr:row>
      <xdr:rowOff>180975</xdr:rowOff>
    </xdr:from>
    <xdr:ext cx="304800" cy="247650"/>
    <xdr:sp macro="" textlink="">
      <xdr:nvSpPr>
        <xdr:cNvPr id="6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B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66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C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6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D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6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E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18</xdr:row>
      <xdr:rowOff>180975</xdr:rowOff>
    </xdr:from>
    <xdr:ext cx="304800" cy="247650"/>
    <xdr:sp macro="" textlink="">
      <xdr:nvSpPr>
        <xdr:cNvPr id="6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F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19</xdr:row>
      <xdr:rowOff>180975</xdr:rowOff>
    </xdr:from>
    <xdr:ext cx="304800" cy="247650"/>
    <xdr:sp macro="" textlink="">
      <xdr:nvSpPr>
        <xdr:cNvPr id="67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0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19</xdr:row>
      <xdr:rowOff>180975</xdr:rowOff>
    </xdr:from>
    <xdr:ext cx="304800" cy="247650"/>
    <xdr:sp macro="" textlink="">
      <xdr:nvSpPr>
        <xdr:cNvPr id="6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1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19</xdr:row>
      <xdr:rowOff>180975</xdr:rowOff>
    </xdr:from>
    <xdr:ext cx="304800" cy="247650"/>
    <xdr:sp macro="" textlink="">
      <xdr:nvSpPr>
        <xdr:cNvPr id="6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2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20</xdr:row>
      <xdr:rowOff>190500</xdr:rowOff>
    </xdr:from>
    <xdr:ext cx="304800" cy="247650"/>
    <xdr:sp macro="" textlink="">
      <xdr:nvSpPr>
        <xdr:cNvPr id="67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3020000}"/>
            </a:ext>
          </a:extLst>
        </xdr:cNvPr>
        <xdr:cNvSpPr/>
      </xdr:nvSpPr>
      <xdr:spPr bwMode="auto">
        <a:xfrm>
          <a:off x="4604971" y="7649308"/>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6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4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6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5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20</xdr:row>
      <xdr:rowOff>190500</xdr:rowOff>
    </xdr:from>
    <xdr:ext cx="304800" cy="247650"/>
    <xdr:sp macro="" textlink="">
      <xdr:nvSpPr>
        <xdr:cNvPr id="67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6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67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7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6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8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6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9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20</xdr:row>
      <xdr:rowOff>190500</xdr:rowOff>
    </xdr:from>
    <xdr:ext cx="304800" cy="247650"/>
    <xdr:sp macro="" textlink="">
      <xdr:nvSpPr>
        <xdr:cNvPr id="68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A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68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B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6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C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6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D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20</xdr:row>
      <xdr:rowOff>190500</xdr:rowOff>
    </xdr:from>
    <xdr:ext cx="304800" cy="247650"/>
    <xdr:sp macro="" textlink="">
      <xdr:nvSpPr>
        <xdr:cNvPr id="68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E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68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F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6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0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6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1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20</xdr:row>
      <xdr:rowOff>190500</xdr:rowOff>
    </xdr:from>
    <xdr:ext cx="304800" cy="247650"/>
    <xdr:sp macro="" textlink="">
      <xdr:nvSpPr>
        <xdr:cNvPr id="69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2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69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3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6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4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6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5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20</xdr:row>
      <xdr:rowOff>190500</xdr:rowOff>
    </xdr:from>
    <xdr:ext cx="304800" cy="247650"/>
    <xdr:sp macro="" textlink="">
      <xdr:nvSpPr>
        <xdr:cNvPr id="69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6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31</xdr:row>
      <xdr:rowOff>180975</xdr:rowOff>
    </xdr:from>
    <xdr:ext cx="304800" cy="247650"/>
    <xdr:sp macro="" textlink="">
      <xdr:nvSpPr>
        <xdr:cNvPr id="69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B7020000}"/>
            </a:ext>
          </a:extLst>
        </xdr:cNvPr>
        <xdr:cNvSpPr/>
      </xdr:nvSpPr>
      <xdr:spPr bwMode="auto">
        <a:xfrm>
          <a:off x="46049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32</xdr:row>
      <xdr:rowOff>190500</xdr:rowOff>
    </xdr:from>
    <xdr:ext cx="304800" cy="247650"/>
    <xdr:sp macro="" textlink="">
      <xdr:nvSpPr>
        <xdr:cNvPr id="69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8020000}"/>
            </a:ext>
          </a:extLst>
        </xdr:cNvPr>
        <xdr:cNvSpPr/>
      </xdr:nvSpPr>
      <xdr:spPr bwMode="auto">
        <a:xfrm>
          <a:off x="4604971" y="7649308"/>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6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9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31</xdr:row>
      <xdr:rowOff>190500</xdr:rowOff>
    </xdr:from>
    <xdr:ext cx="304800" cy="247650"/>
    <xdr:sp macro="" textlink="">
      <xdr:nvSpPr>
        <xdr:cNvPr id="69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A020000}"/>
            </a:ext>
          </a:extLst>
        </xdr:cNvPr>
        <xdr:cNvSpPr/>
      </xdr:nvSpPr>
      <xdr:spPr bwMode="auto">
        <a:xfrm>
          <a:off x="4604971" y="7407519"/>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31</xdr:row>
      <xdr:rowOff>180975</xdr:rowOff>
    </xdr:from>
    <xdr:ext cx="304800" cy="247650"/>
    <xdr:sp macro="" textlink="">
      <xdr:nvSpPr>
        <xdr:cNvPr id="6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B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31</xdr:row>
      <xdr:rowOff>180975</xdr:rowOff>
    </xdr:from>
    <xdr:ext cx="304800" cy="247650"/>
    <xdr:sp macro="" textlink="">
      <xdr:nvSpPr>
        <xdr:cNvPr id="7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C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0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D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E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F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20</xdr:row>
      <xdr:rowOff>180975</xdr:rowOff>
    </xdr:from>
    <xdr:ext cx="304800" cy="247650"/>
    <xdr:sp macro="" textlink="">
      <xdr:nvSpPr>
        <xdr:cNvPr id="7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0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31</xdr:row>
      <xdr:rowOff>180975</xdr:rowOff>
    </xdr:from>
    <xdr:ext cx="304800" cy="247650"/>
    <xdr:sp macro="" textlink="">
      <xdr:nvSpPr>
        <xdr:cNvPr id="70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1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31</xdr:row>
      <xdr:rowOff>180975</xdr:rowOff>
    </xdr:from>
    <xdr:ext cx="304800" cy="247650"/>
    <xdr:sp macro="" textlink="">
      <xdr:nvSpPr>
        <xdr:cNvPr id="7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2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31</xdr:row>
      <xdr:rowOff>180975</xdr:rowOff>
    </xdr:from>
    <xdr:ext cx="304800" cy="247650"/>
    <xdr:sp macro="" textlink="">
      <xdr:nvSpPr>
        <xdr:cNvPr id="7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3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32</xdr:row>
      <xdr:rowOff>190500</xdr:rowOff>
    </xdr:from>
    <xdr:ext cx="304800" cy="247650"/>
    <xdr:sp macro="" textlink="">
      <xdr:nvSpPr>
        <xdr:cNvPr id="70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4020000}"/>
            </a:ext>
          </a:extLst>
        </xdr:cNvPr>
        <xdr:cNvSpPr/>
      </xdr:nvSpPr>
      <xdr:spPr bwMode="auto">
        <a:xfrm>
          <a:off x="4604971" y="7649308"/>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5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6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32</xdr:row>
      <xdr:rowOff>190500</xdr:rowOff>
    </xdr:from>
    <xdr:ext cx="304800" cy="247650"/>
    <xdr:sp macro="" textlink="">
      <xdr:nvSpPr>
        <xdr:cNvPr id="71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7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1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8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9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A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32</xdr:row>
      <xdr:rowOff>190500</xdr:rowOff>
    </xdr:from>
    <xdr:ext cx="304800" cy="247650"/>
    <xdr:sp macro="" textlink="">
      <xdr:nvSpPr>
        <xdr:cNvPr id="71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B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1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C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D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E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32</xdr:row>
      <xdr:rowOff>190500</xdr:rowOff>
    </xdr:from>
    <xdr:ext cx="304800" cy="247650"/>
    <xdr:sp macro="" textlink="">
      <xdr:nvSpPr>
        <xdr:cNvPr id="71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F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2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0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1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2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32</xdr:row>
      <xdr:rowOff>190500</xdr:rowOff>
    </xdr:from>
    <xdr:ext cx="304800" cy="247650"/>
    <xdr:sp macro="" textlink="">
      <xdr:nvSpPr>
        <xdr:cNvPr id="72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D3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2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4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5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6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32</xdr:row>
      <xdr:rowOff>190500</xdr:rowOff>
    </xdr:from>
    <xdr:ext cx="304800" cy="247650"/>
    <xdr:sp macro="" textlink="">
      <xdr:nvSpPr>
        <xdr:cNvPr id="72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D7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33</xdr:row>
      <xdr:rowOff>180975</xdr:rowOff>
    </xdr:from>
    <xdr:ext cx="304800" cy="247650"/>
    <xdr:sp macro="" textlink="">
      <xdr:nvSpPr>
        <xdr:cNvPr id="728"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D8020000}"/>
            </a:ext>
          </a:extLst>
        </xdr:cNvPr>
        <xdr:cNvSpPr/>
      </xdr:nvSpPr>
      <xdr:spPr bwMode="auto">
        <a:xfrm>
          <a:off x="46049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34</xdr:row>
      <xdr:rowOff>190500</xdr:rowOff>
    </xdr:from>
    <xdr:ext cx="304800" cy="247650"/>
    <xdr:sp macro="" textlink="">
      <xdr:nvSpPr>
        <xdr:cNvPr id="72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D9020000}"/>
            </a:ext>
          </a:extLst>
        </xdr:cNvPr>
        <xdr:cNvSpPr/>
      </xdr:nvSpPr>
      <xdr:spPr bwMode="auto">
        <a:xfrm>
          <a:off x="4604971" y="7649308"/>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A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33</xdr:row>
      <xdr:rowOff>190500</xdr:rowOff>
    </xdr:from>
    <xdr:ext cx="304800" cy="247650"/>
    <xdr:sp macro="" textlink="">
      <xdr:nvSpPr>
        <xdr:cNvPr id="73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DB020000}"/>
            </a:ext>
          </a:extLst>
        </xdr:cNvPr>
        <xdr:cNvSpPr/>
      </xdr:nvSpPr>
      <xdr:spPr bwMode="auto">
        <a:xfrm>
          <a:off x="4604971" y="7407519"/>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33</xdr:row>
      <xdr:rowOff>180975</xdr:rowOff>
    </xdr:from>
    <xdr:ext cx="304800" cy="247650"/>
    <xdr:sp macro="" textlink="">
      <xdr:nvSpPr>
        <xdr:cNvPr id="7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C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33</xdr:row>
      <xdr:rowOff>180975</xdr:rowOff>
    </xdr:from>
    <xdr:ext cx="304800" cy="247650"/>
    <xdr:sp macro="" textlink="">
      <xdr:nvSpPr>
        <xdr:cNvPr id="7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D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3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E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F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0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32</xdr:row>
      <xdr:rowOff>180975</xdr:rowOff>
    </xdr:from>
    <xdr:ext cx="304800" cy="247650"/>
    <xdr:sp macro="" textlink="">
      <xdr:nvSpPr>
        <xdr:cNvPr id="7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1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33</xdr:row>
      <xdr:rowOff>180975</xdr:rowOff>
    </xdr:from>
    <xdr:ext cx="304800" cy="247650"/>
    <xdr:sp macro="" textlink="">
      <xdr:nvSpPr>
        <xdr:cNvPr id="73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2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33</xdr:row>
      <xdr:rowOff>180975</xdr:rowOff>
    </xdr:from>
    <xdr:ext cx="304800" cy="247650"/>
    <xdr:sp macro="" textlink="">
      <xdr:nvSpPr>
        <xdr:cNvPr id="7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3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33</xdr:row>
      <xdr:rowOff>180975</xdr:rowOff>
    </xdr:from>
    <xdr:ext cx="304800" cy="247650"/>
    <xdr:sp macro="" textlink="">
      <xdr:nvSpPr>
        <xdr:cNvPr id="7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4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34</xdr:row>
      <xdr:rowOff>190500</xdr:rowOff>
    </xdr:from>
    <xdr:ext cx="304800" cy="247650"/>
    <xdr:sp macro="" textlink="">
      <xdr:nvSpPr>
        <xdr:cNvPr id="74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5020000}"/>
            </a:ext>
          </a:extLst>
        </xdr:cNvPr>
        <xdr:cNvSpPr/>
      </xdr:nvSpPr>
      <xdr:spPr bwMode="auto">
        <a:xfrm>
          <a:off x="4604971" y="7649308"/>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6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7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34</xdr:row>
      <xdr:rowOff>190500</xdr:rowOff>
    </xdr:from>
    <xdr:ext cx="304800" cy="247650"/>
    <xdr:sp macro="" textlink="">
      <xdr:nvSpPr>
        <xdr:cNvPr id="74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8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4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9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A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B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34</xdr:row>
      <xdr:rowOff>190500</xdr:rowOff>
    </xdr:from>
    <xdr:ext cx="304800" cy="247650"/>
    <xdr:sp macro="" textlink="">
      <xdr:nvSpPr>
        <xdr:cNvPr id="74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C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4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D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E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F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34</xdr:row>
      <xdr:rowOff>190500</xdr:rowOff>
    </xdr:from>
    <xdr:ext cx="304800" cy="247650"/>
    <xdr:sp macro="" textlink="">
      <xdr:nvSpPr>
        <xdr:cNvPr id="75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0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5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1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2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3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34</xdr:row>
      <xdr:rowOff>190500</xdr:rowOff>
    </xdr:from>
    <xdr:ext cx="304800" cy="247650"/>
    <xdr:sp macro="" textlink="">
      <xdr:nvSpPr>
        <xdr:cNvPr id="75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4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5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5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6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7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34</xdr:row>
      <xdr:rowOff>190500</xdr:rowOff>
    </xdr:from>
    <xdr:ext cx="304800" cy="247650"/>
    <xdr:sp macro="" textlink="">
      <xdr:nvSpPr>
        <xdr:cNvPr id="76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802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35</xdr:row>
      <xdr:rowOff>180975</xdr:rowOff>
    </xdr:from>
    <xdr:ext cx="304800" cy="247650"/>
    <xdr:sp macro="" textlink="">
      <xdr:nvSpPr>
        <xdr:cNvPr id="761"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F9020000}"/>
            </a:ext>
          </a:extLst>
        </xdr:cNvPr>
        <xdr:cNvSpPr/>
      </xdr:nvSpPr>
      <xdr:spPr bwMode="auto">
        <a:xfrm>
          <a:off x="46049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36</xdr:row>
      <xdr:rowOff>190500</xdr:rowOff>
    </xdr:from>
    <xdr:ext cx="304800" cy="247650"/>
    <xdr:sp macro="" textlink="">
      <xdr:nvSpPr>
        <xdr:cNvPr id="76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A020000}"/>
            </a:ext>
          </a:extLst>
        </xdr:cNvPr>
        <xdr:cNvSpPr/>
      </xdr:nvSpPr>
      <xdr:spPr bwMode="auto">
        <a:xfrm>
          <a:off x="4604971" y="7649308"/>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B02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35</xdr:row>
      <xdr:rowOff>190500</xdr:rowOff>
    </xdr:from>
    <xdr:ext cx="304800" cy="247650"/>
    <xdr:sp macro="" textlink="">
      <xdr:nvSpPr>
        <xdr:cNvPr id="76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C020000}"/>
            </a:ext>
          </a:extLst>
        </xdr:cNvPr>
        <xdr:cNvSpPr/>
      </xdr:nvSpPr>
      <xdr:spPr bwMode="auto">
        <a:xfrm>
          <a:off x="4604971" y="7407519"/>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35</xdr:row>
      <xdr:rowOff>180975</xdr:rowOff>
    </xdr:from>
    <xdr:ext cx="304800" cy="247650"/>
    <xdr:sp macro="" textlink="">
      <xdr:nvSpPr>
        <xdr:cNvPr id="7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D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35</xdr:row>
      <xdr:rowOff>180975</xdr:rowOff>
    </xdr:from>
    <xdr:ext cx="304800" cy="247650"/>
    <xdr:sp macro="" textlink="">
      <xdr:nvSpPr>
        <xdr:cNvPr id="7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E02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76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F02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7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003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7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103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34</xdr:row>
      <xdr:rowOff>180975</xdr:rowOff>
    </xdr:from>
    <xdr:ext cx="304800" cy="247650"/>
    <xdr:sp macro="" textlink="">
      <xdr:nvSpPr>
        <xdr:cNvPr id="7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203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35</xdr:row>
      <xdr:rowOff>180975</xdr:rowOff>
    </xdr:from>
    <xdr:ext cx="304800" cy="247650"/>
    <xdr:sp macro="" textlink="">
      <xdr:nvSpPr>
        <xdr:cNvPr id="77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303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35</xdr:row>
      <xdr:rowOff>180975</xdr:rowOff>
    </xdr:from>
    <xdr:ext cx="304800" cy="247650"/>
    <xdr:sp macro="" textlink="">
      <xdr:nvSpPr>
        <xdr:cNvPr id="7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403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35</xdr:row>
      <xdr:rowOff>180975</xdr:rowOff>
    </xdr:from>
    <xdr:ext cx="304800" cy="247650"/>
    <xdr:sp macro="" textlink="">
      <xdr:nvSpPr>
        <xdr:cNvPr id="7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503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36</xdr:row>
      <xdr:rowOff>190500</xdr:rowOff>
    </xdr:from>
    <xdr:ext cx="304800" cy="247650"/>
    <xdr:sp macro="" textlink="">
      <xdr:nvSpPr>
        <xdr:cNvPr id="77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6030000}"/>
            </a:ext>
          </a:extLst>
        </xdr:cNvPr>
        <xdr:cNvSpPr/>
      </xdr:nvSpPr>
      <xdr:spPr bwMode="auto">
        <a:xfrm>
          <a:off x="4604971" y="7649308"/>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7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703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7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803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36</xdr:row>
      <xdr:rowOff>190500</xdr:rowOff>
    </xdr:from>
    <xdr:ext cx="304800" cy="247650"/>
    <xdr:sp macro="" textlink="">
      <xdr:nvSpPr>
        <xdr:cNvPr id="77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903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77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A03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7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B03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7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C03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36</xdr:row>
      <xdr:rowOff>190500</xdr:rowOff>
    </xdr:from>
    <xdr:ext cx="304800" cy="247650"/>
    <xdr:sp macro="" textlink="">
      <xdr:nvSpPr>
        <xdr:cNvPr id="78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D03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78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E03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7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F03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7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003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36</xdr:row>
      <xdr:rowOff>190500</xdr:rowOff>
    </xdr:from>
    <xdr:ext cx="304800" cy="247650"/>
    <xdr:sp macro="" textlink="">
      <xdr:nvSpPr>
        <xdr:cNvPr id="78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103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78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203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7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303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7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403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36</xdr:row>
      <xdr:rowOff>190500</xdr:rowOff>
    </xdr:from>
    <xdr:ext cx="304800" cy="247650"/>
    <xdr:sp macro="" textlink="">
      <xdr:nvSpPr>
        <xdr:cNvPr id="78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503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79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603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7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703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7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803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36</xdr:row>
      <xdr:rowOff>190500</xdr:rowOff>
    </xdr:from>
    <xdr:ext cx="304800" cy="247650"/>
    <xdr:sp macro="" textlink="">
      <xdr:nvSpPr>
        <xdr:cNvPr id="79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9030000}"/>
            </a:ext>
          </a:extLst>
        </xdr:cNvPr>
        <xdr:cNvSpPr/>
      </xdr:nvSpPr>
      <xdr:spPr bwMode="auto">
        <a:xfrm>
          <a:off x="4604971" y="71657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37</xdr:row>
      <xdr:rowOff>180975</xdr:rowOff>
    </xdr:from>
    <xdr:ext cx="304800" cy="247650"/>
    <xdr:sp macro="" textlink="">
      <xdr:nvSpPr>
        <xdr:cNvPr id="79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1A030000}"/>
            </a:ext>
          </a:extLst>
        </xdr:cNvPr>
        <xdr:cNvSpPr/>
      </xdr:nvSpPr>
      <xdr:spPr bwMode="auto">
        <a:xfrm>
          <a:off x="46049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38</xdr:row>
      <xdr:rowOff>190500</xdr:rowOff>
    </xdr:from>
    <xdr:ext cx="304800" cy="247650"/>
    <xdr:sp macro="" textlink="">
      <xdr:nvSpPr>
        <xdr:cNvPr id="79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B030000}"/>
            </a:ext>
          </a:extLst>
        </xdr:cNvPr>
        <xdr:cNvSpPr/>
      </xdr:nvSpPr>
      <xdr:spPr bwMode="auto">
        <a:xfrm>
          <a:off x="4604971" y="7649308"/>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7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C03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37</xdr:row>
      <xdr:rowOff>190500</xdr:rowOff>
    </xdr:from>
    <xdr:ext cx="304800" cy="247650"/>
    <xdr:sp macro="" textlink="">
      <xdr:nvSpPr>
        <xdr:cNvPr id="79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D030000}"/>
            </a:ext>
          </a:extLst>
        </xdr:cNvPr>
        <xdr:cNvSpPr/>
      </xdr:nvSpPr>
      <xdr:spPr bwMode="auto">
        <a:xfrm>
          <a:off x="4604971" y="7407519"/>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37</xdr:row>
      <xdr:rowOff>180975</xdr:rowOff>
    </xdr:from>
    <xdr:ext cx="304800" cy="247650"/>
    <xdr:sp macro="" textlink="">
      <xdr:nvSpPr>
        <xdr:cNvPr id="7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E03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37</xdr:row>
      <xdr:rowOff>180975</xdr:rowOff>
    </xdr:from>
    <xdr:ext cx="304800" cy="247650"/>
    <xdr:sp macro="" textlink="">
      <xdr:nvSpPr>
        <xdr:cNvPr id="7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F03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80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003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8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103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8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203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36</xdr:row>
      <xdr:rowOff>180975</xdr:rowOff>
    </xdr:from>
    <xdr:ext cx="304800" cy="247650"/>
    <xdr:sp macro="" textlink="">
      <xdr:nvSpPr>
        <xdr:cNvPr id="8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3030000}"/>
            </a:ext>
          </a:extLst>
        </xdr:cNvPr>
        <xdr:cNvSpPr/>
      </xdr:nvSpPr>
      <xdr:spPr bwMode="auto">
        <a:xfrm>
          <a:off x="4566871" y="7156206"/>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37</xdr:row>
      <xdr:rowOff>180975</xdr:rowOff>
    </xdr:from>
    <xdr:ext cx="304800" cy="247650"/>
    <xdr:sp macro="" textlink="">
      <xdr:nvSpPr>
        <xdr:cNvPr id="80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403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37</xdr:row>
      <xdr:rowOff>180975</xdr:rowOff>
    </xdr:from>
    <xdr:ext cx="304800" cy="247650"/>
    <xdr:sp macro="" textlink="">
      <xdr:nvSpPr>
        <xdr:cNvPr id="8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503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37</xdr:row>
      <xdr:rowOff>180975</xdr:rowOff>
    </xdr:from>
    <xdr:ext cx="304800" cy="247650"/>
    <xdr:sp macro="" textlink="">
      <xdr:nvSpPr>
        <xdr:cNvPr id="8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6030000}"/>
            </a:ext>
          </a:extLst>
        </xdr:cNvPr>
        <xdr:cNvSpPr/>
      </xdr:nvSpPr>
      <xdr:spPr bwMode="auto">
        <a:xfrm>
          <a:off x="4566871" y="739799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38</xdr:row>
      <xdr:rowOff>190500</xdr:rowOff>
    </xdr:from>
    <xdr:ext cx="304800" cy="247650"/>
    <xdr:sp macro="" textlink="">
      <xdr:nvSpPr>
        <xdr:cNvPr id="80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7030000}"/>
            </a:ext>
          </a:extLst>
        </xdr:cNvPr>
        <xdr:cNvSpPr/>
      </xdr:nvSpPr>
      <xdr:spPr bwMode="auto">
        <a:xfrm>
          <a:off x="4604971" y="7649308"/>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8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803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38</xdr:row>
      <xdr:rowOff>180975</xdr:rowOff>
    </xdr:from>
    <xdr:ext cx="304800" cy="247650"/>
    <xdr:sp macro="" textlink="">
      <xdr:nvSpPr>
        <xdr:cNvPr id="8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9030000}"/>
            </a:ext>
          </a:extLst>
        </xdr:cNvPr>
        <xdr:cNvSpPr/>
      </xdr:nvSpPr>
      <xdr:spPr bwMode="auto">
        <a:xfrm>
          <a:off x="4566871" y="763978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21</xdr:row>
      <xdr:rowOff>180975</xdr:rowOff>
    </xdr:from>
    <xdr:ext cx="304800" cy="247650"/>
    <xdr:sp macro="" textlink="">
      <xdr:nvSpPr>
        <xdr:cNvPr id="81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A030000}"/>
            </a:ext>
          </a:extLst>
        </xdr:cNvPr>
        <xdr:cNvSpPr/>
      </xdr:nvSpPr>
      <xdr:spPr bwMode="auto">
        <a:xfrm>
          <a:off x="3621698" y="79453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21</xdr:row>
      <xdr:rowOff>180975</xdr:rowOff>
    </xdr:from>
    <xdr:ext cx="304800" cy="247650"/>
    <xdr:sp macro="" textlink="">
      <xdr:nvSpPr>
        <xdr:cNvPr id="811"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2B030000}"/>
            </a:ext>
          </a:extLst>
        </xdr:cNvPr>
        <xdr:cNvSpPr/>
      </xdr:nvSpPr>
      <xdr:spPr bwMode="auto">
        <a:xfrm>
          <a:off x="4612298" y="79453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22</xdr:row>
      <xdr:rowOff>180975</xdr:rowOff>
    </xdr:from>
    <xdr:ext cx="304800" cy="247650"/>
    <xdr:sp macro="" textlink="">
      <xdr:nvSpPr>
        <xdr:cNvPr id="8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C030000}"/>
            </a:ext>
          </a:extLst>
        </xdr:cNvPr>
        <xdr:cNvSpPr/>
      </xdr:nvSpPr>
      <xdr:spPr bwMode="auto">
        <a:xfrm>
          <a:off x="36216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22</xdr:row>
      <xdr:rowOff>190500</xdr:rowOff>
    </xdr:from>
    <xdr:ext cx="304800" cy="247650"/>
    <xdr:sp macro="" textlink="">
      <xdr:nvSpPr>
        <xdr:cNvPr id="81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D030000}"/>
            </a:ext>
          </a:extLst>
        </xdr:cNvPr>
        <xdr:cNvSpPr/>
      </xdr:nvSpPr>
      <xdr:spPr bwMode="auto">
        <a:xfrm>
          <a:off x="46122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21</xdr:row>
      <xdr:rowOff>180975</xdr:rowOff>
    </xdr:from>
    <xdr:ext cx="304800" cy="247650"/>
    <xdr:sp macro="" textlink="">
      <xdr:nvSpPr>
        <xdr:cNvPr id="8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E030000}"/>
            </a:ext>
          </a:extLst>
        </xdr:cNvPr>
        <xdr:cNvSpPr/>
      </xdr:nvSpPr>
      <xdr:spPr bwMode="auto">
        <a:xfrm>
          <a:off x="3621698" y="79453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21</xdr:row>
      <xdr:rowOff>190500</xdr:rowOff>
    </xdr:from>
    <xdr:ext cx="304800" cy="247650"/>
    <xdr:sp macro="" textlink="">
      <xdr:nvSpPr>
        <xdr:cNvPr id="81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F030000}"/>
            </a:ext>
          </a:extLst>
        </xdr:cNvPr>
        <xdr:cNvSpPr/>
      </xdr:nvSpPr>
      <xdr:spPr bwMode="auto">
        <a:xfrm>
          <a:off x="4612298" y="79453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21</xdr:row>
      <xdr:rowOff>180975</xdr:rowOff>
    </xdr:from>
    <xdr:ext cx="304800" cy="247650"/>
    <xdr:sp macro="" textlink="">
      <xdr:nvSpPr>
        <xdr:cNvPr id="8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0030000}"/>
            </a:ext>
          </a:extLst>
        </xdr:cNvPr>
        <xdr:cNvSpPr/>
      </xdr:nvSpPr>
      <xdr:spPr bwMode="auto">
        <a:xfrm>
          <a:off x="4574198" y="79453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21</xdr:row>
      <xdr:rowOff>180975</xdr:rowOff>
    </xdr:from>
    <xdr:ext cx="304800" cy="247650"/>
    <xdr:sp macro="" textlink="">
      <xdr:nvSpPr>
        <xdr:cNvPr id="8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1030000}"/>
            </a:ext>
          </a:extLst>
        </xdr:cNvPr>
        <xdr:cNvSpPr/>
      </xdr:nvSpPr>
      <xdr:spPr bwMode="auto">
        <a:xfrm>
          <a:off x="3621698" y="79453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22</xdr:row>
      <xdr:rowOff>180975</xdr:rowOff>
    </xdr:from>
    <xdr:ext cx="304800" cy="247650"/>
    <xdr:sp macro="" textlink="">
      <xdr:nvSpPr>
        <xdr:cNvPr id="81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2030000}"/>
            </a:ext>
          </a:extLst>
        </xdr:cNvPr>
        <xdr:cNvSpPr/>
      </xdr:nvSpPr>
      <xdr:spPr bwMode="auto">
        <a:xfrm>
          <a:off x="36216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22</xdr:row>
      <xdr:rowOff>180975</xdr:rowOff>
    </xdr:from>
    <xdr:ext cx="304800" cy="247650"/>
    <xdr:sp macro="" textlink="">
      <xdr:nvSpPr>
        <xdr:cNvPr id="8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3030000}"/>
            </a:ext>
          </a:extLst>
        </xdr:cNvPr>
        <xdr:cNvSpPr/>
      </xdr:nvSpPr>
      <xdr:spPr bwMode="auto">
        <a:xfrm>
          <a:off x="36216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21</xdr:row>
      <xdr:rowOff>180975</xdr:rowOff>
    </xdr:from>
    <xdr:ext cx="304800" cy="247650"/>
    <xdr:sp macro="" textlink="">
      <xdr:nvSpPr>
        <xdr:cNvPr id="8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4030000}"/>
            </a:ext>
          </a:extLst>
        </xdr:cNvPr>
        <xdr:cNvSpPr/>
      </xdr:nvSpPr>
      <xdr:spPr bwMode="auto">
        <a:xfrm>
          <a:off x="4574198" y="79453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82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5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8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6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8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7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21</xdr:row>
      <xdr:rowOff>180975</xdr:rowOff>
    </xdr:from>
    <xdr:ext cx="304800" cy="247650"/>
    <xdr:sp macro="" textlink="">
      <xdr:nvSpPr>
        <xdr:cNvPr id="82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8030000}"/>
            </a:ext>
          </a:extLst>
        </xdr:cNvPr>
        <xdr:cNvSpPr/>
      </xdr:nvSpPr>
      <xdr:spPr bwMode="auto">
        <a:xfrm>
          <a:off x="4574198" y="79453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21</xdr:row>
      <xdr:rowOff>180975</xdr:rowOff>
    </xdr:from>
    <xdr:ext cx="304800" cy="247650"/>
    <xdr:sp macro="" textlink="">
      <xdr:nvSpPr>
        <xdr:cNvPr id="8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9030000}"/>
            </a:ext>
          </a:extLst>
        </xdr:cNvPr>
        <xdr:cNvSpPr/>
      </xdr:nvSpPr>
      <xdr:spPr bwMode="auto">
        <a:xfrm>
          <a:off x="4574198" y="79453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21</xdr:row>
      <xdr:rowOff>180975</xdr:rowOff>
    </xdr:from>
    <xdr:ext cx="304800" cy="247650"/>
    <xdr:sp macro="" textlink="">
      <xdr:nvSpPr>
        <xdr:cNvPr id="8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A030000}"/>
            </a:ext>
          </a:extLst>
        </xdr:cNvPr>
        <xdr:cNvSpPr/>
      </xdr:nvSpPr>
      <xdr:spPr bwMode="auto">
        <a:xfrm>
          <a:off x="4574198" y="79453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22</xdr:row>
      <xdr:rowOff>180975</xdr:rowOff>
    </xdr:from>
    <xdr:ext cx="304800" cy="247650"/>
    <xdr:sp macro="" textlink="">
      <xdr:nvSpPr>
        <xdr:cNvPr id="8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B030000}"/>
            </a:ext>
          </a:extLst>
        </xdr:cNvPr>
        <xdr:cNvSpPr/>
      </xdr:nvSpPr>
      <xdr:spPr bwMode="auto">
        <a:xfrm>
          <a:off x="36216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22</xdr:row>
      <xdr:rowOff>190500</xdr:rowOff>
    </xdr:from>
    <xdr:ext cx="304800" cy="247650"/>
    <xdr:sp macro="" textlink="">
      <xdr:nvSpPr>
        <xdr:cNvPr id="82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C030000}"/>
            </a:ext>
          </a:extLst>
        </xdr:cNvPr>
        <xdr:cNvSpPr/>
      </xdr:nvSpPr>
      <xdr:spPr bwMode="auto">
        <a:xfrm>
          <a:off x="46122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23</xdr:row>
      <xdr:rowOff>180975</xdr:rowOff>
    </xdr:from>
    <xdr:ext cx="304800" cy="247650"/>
    <xdr:sp macro="" textlink="">
      <xdr:nvSpPr>
        <xdr:cNvPr id="82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D030000}"/>
            </a:ext>
          </a:extLst>
        </xdr:cNvPr>
        <xdr:cNvSpPr/>
      </xdr:nvSpPr>
      <xdr:spPr bwMode="auto">
        <a:xfrm>
          <a:off x="3621698" y="828235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23</xdr:row>
      <xdr:rowOff>180975</xdr:rowOff>
    </xdr:from>
    <xdr:ext cx="304800" cy="247650"/>
    <xdr:sp macro="" textlink="">
      <xdr:nvSpPr>
        <xdr:cNvPr id="830"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3E030000}"/>
            </a:ext>
          </a:extLst>
        </xdr:cNvPr>
        <xdr:cNvSpPr/>
      </xdr:nvSpPr>
      <xdr:spPr bwMode="auto">
        <a:xfrm>
          <a:off x="4612298" y="828235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24</xdr:row>
      <xdr:rowOff>180975</xdr:rowOff>
    </xdr:from>
    <xdr:ext cx="304800" cy="247650"/>
    <xdr:sp macro="" textlink="">
      <xdr:nvSpPr>
        <xdr:cNvPr id="8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F030000}"/>
            </a:ext>
          </a:extLst>
        </xdr:cNvPr>
        <xdr:cNvSpPr/>
      </xdr:nvSpPr>
      <xdr:spPr bwMode="auto">
        <a:xfrm>
          <a:off x="36216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24</xdr:row>
      <xdr:rowOff>190500</xdr:rowOff>
    </xdr:from>
    <xdr:ext cx="304800" cy="247650"/>
    <xdr:sp macro="" textlink="">
      <xdr:nvSpPr>
        <xdr:cNvPr id="83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0030000}"/>
            </a:ext>
          </a:extLst>
        </xdr:cNvPr>
        <xdr:cNvSpPr/>
      </xdr:nvSpPr>
      <xdr:spPr bwMode="auto">
        <a:xfrm>
          <a:off x="46122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8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1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23</xdr:row>
      <xdr:rowOff>180975</xdr:rowOff>
    </xdr:from>
    <xdr:ext cx="304800" cy="247650"/>
    <xdr:sp macro="" textlink="">
      <xdr:nvSpPr>
        <xdr:cNvPr id="8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2030000}"/>
            </a:ext>
          </a:extLst>
        </xdr:cNvPr>
        <xdr:cNvSpPr/>
      </xdr:nvSpPr>
      <xdr:spPr bwMode="auto">
        <a:xfrm>
          <a:off x="3621698" y="828235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23</xdr:row>
      <xdr:rowOff>190500</xdr:rowOff>
    </xdr:from>
    <xdr:ext cx="304800" cy="247650"/>
    <xdr:sp macro="" textlink="">
      <xdr:nvSpPr>
        <xdr:cNvPr id="83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3030000}"/>
            </a:ext>
          </a:extLst>
        </xdr:cNvPr>
        <xdr:cNvSpPr/>
      </xdr:nvSpPr>
      <xdr:spPr bwMode="auto">
        <a:xfrm>
          <a:off x="4612298" y="828235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23</xdr:row>
      <xdr:rowOff>180975</xdr:rowOff>
    </xdr:from>
    <xdr:ext cx="304800" cy="247650"/>
    <xdr:sp macro="" textlink="">
      <xdr:nvSpPr>
        <xdr:cNvPr id="8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4030000}"/>
            </a:ext>
          </a:extLst>
        </xdr:cNvPr>
        <xdr:cNvSpPr/>
      </xdr:nvSpPr>
      <xdr:spPr bwMode="auto">
        <a:xfrm>
          <a:off x="4574198" y="828235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23</xdr:row>
      <xdr:rowOff>180975</xdr:rowOff>
    </xdr:from>
    <xdr:ext cx="304800" cy="247650"/>
    <xdr:sp macro="" textlink="">
      <xdr:nvSpPr>
        <xdr:cNvPr id="8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5030000}"/>
            </a:ext>
          </a:extLst>
        </xdr:cNvPr>
        <xdr:cNvSpPr/>
      </xdr:nvSpPr>
      <xdr:spPr bwMode="auto">
        <a:xfrm>
          <a:off x="3621698" y="828235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24</xdr:row>
      <xdr:rowOff>180975</xdr:rowOff>
    </xdr:from>
    <xdr:ext cx="304800" cy="247650"/>
    <xdr:sp macro="" textlink="">
      <xdr:nvSpPr>
        <xdr:cNvPr id="83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6030000}"/>
            </a:ext>
          </a:extLst>
        </xdr:cNvPr>
        <xdr:cNvSpPr/>
      </xdr:nvSpPr>
      <xdr:spPr bwMode="auto">
        <a:xfrm>
          <a:off x="36216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24</xdr:row>
      <xdr:rowOff>180975</xdr:rowOff>
    </xdr:from>
    <xdr:ext cx="304800" cy="247650"/>
    <xdr:sp macro="" textlink="">
      <xdr:nvSpPr>
        <xdr:cNvPr id="8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7030000}"/>
            </a:ext>
          </a:extLst>
        </xdr:cNvPr>
        <xdr:cNvSpPr/>
      </xdr:nvSpPr>
      <xdr:spPr bwMode="auto">
        <a:xfrm>
          <a:off x="36216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23</xdr:row>
      <xdr:rowOff>180975</xdr:rowOff>
    </xdr:from>
    <xdr:ext cx="304800" cy="247650"/>
    <xdr:sp macro="" textlink="">
      <xdr:nvSpPr>
        <xdr:cNvPr id="8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8030000}"/>
            </a:ext>
          </a:extLst>
        </xdr:cNvPr>
        <xdr:cNvSpPr/>
      </xdr:nvSpPr>
      <xdr:spPr bwMode="auto">
        <a:xfrm>
          <a:off x="4574198" y="828235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84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9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8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A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8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B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8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C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23</xdr:row>
      <xdr:rowOff>180975</xdr:rowOff>
    </xdr:from>
    <xdr:ext cx="304800" cy="247650"/>
    <xdr:sp macro="" textlink="">
      <xdr:nvSpPr>
        <xdr:cNvPr id="84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D030000}"/>
            </a:ext>
          </a:extLst>
        </xdr:cNvPr>
        <xdr:cNvSpPr/>
      </xdr:nvSpPr>
      <xdr:spPr bwMode="auto">
        <a:xfrm>
          <a:off x="4574198" y="828235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23</xdr:row>
      <xdr:rowOff>180975</xdr:rowOff>
    </xdr:from>
    <xdr:ext cx="304800" cy="247650"/>
    <xdr:sp macro="" textlink="">
      <xdr:nvSpPr>
        <xdr:cNvPr id="8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E030000}"/>
            </a:ext>
          </a:extLst>
        </xdr:cNvPr>
        <xdr:cNvSpPr/>
      </xdr:nvSpPr>
      <xdr:spPr bwMode="auto">
        <a:xfrm>
          <a:off x="4574198" y="828235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23</xdr:row>
      <xdr:rowOff>180975</xdr:rowOff>
    </xdr:from>
    <xdr:ext cx="304800" cy="247650"/>
    <xdr:sp macro="" textlink="">
      <xdr:nvSpPr>
        <xdr:cNvPr id="8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F030000}"/>
            </a:ext>
          </a:extLst>
        </xdr:cNvPr>
        <xdr:cNvSpPr/>
      </xdr:nvSpPr>
      <xdr:spPr bwMode="auto">
        <a:xfrm>
          <a:off x="4574198" y="828235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24</xdr:row>
      <xdr:rowOff>180975</xdr:rowOff>
    </xdr:from>
    <xdr:ext cx="304800" cy="247650"/>
    <xdr:sp macro="" textlink="">
      <xdr:nvSpPr>
        <xdr:cNvPr id="8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0030000}"/>
            </a:ext>
          </a:extLst>
        </xdr:cNvPr>
        <xdr:cNvSpPr/>
      </xdr:nvSpPr>
      <xdr:spPr bwMode="auto">
        <a:xfrm>
          <a:off x="36216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24</xdr:row>
      <xdr:rowOff>190500</xdr:rowOff>
    </xdr:from>
    <xdr:ext cx="304800" cy="247650"/>
    <xdr:sp macro="" textlink="">
      <xdr:nvSpPr>
        <xdr:cNvPr id="84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1030000}"/>
            </a:ext>
          </a:extLst>
        </xdr:cNvPr>
        <xdr:cNvSpPr/>
      </xdr:nvSpPr>
      <xdr:spPr bwMode="auto">
        <a:xfrm>
          <a:off x="46122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24</xdr:row>
      <xdr:rowOff>180975</xdr:rowOff>
    </xdr:from>
    <xdr:ext cx="304800" cy="247650"/>
    <xdr:sp macro="" textlink="">
      <xdr:nvSpPr>
        <xdr:cNvPr id="85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2030000}"/>
            </a:ext>
          </a:extLst>
        </xdr:cNvPr>
        <xdr:cNvSpPr/>
      </xdr:nvSpPr>
      <xdr:spPr bwMode="auto">
        <a:xfrm>
          <a:off x="36216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24</xdr:row>
      <xdr:rowOff>180975</xdr:rowOff>
    </xdr:from>
    <xdr:ext cx="304800" cy="247650"/>
    <xdr:sp macro="" textlink="">
      <xdr:nvSpPr>
        <xdr:cNvPr id="8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3030000}"/>
            </a:ext>
          </a:extLst>
        </xdr:cNvPr>
        <xdr:cNvSpPr/>
      </xdr:nvSpPr>
      <xdr:spPr bwMode="auto">
        <a:xfrm>
          <a:off x="36216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85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4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8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5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8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6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24</xdr:row>
      <xdr:rowOff>180975</xdr:rowOff>
    </xdr:from>
    <xdr:ext cx="304800" cy="247650"/>
    <xdr:sp macro="" textlink="">
      <xdr:nvSpPr>
        <xdr:cNvPr id="8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7030000}"/>
            </a:ext>
          </a:extLst>
        </xdr:cNvPr>
        <xdr:cNvSpPr/>
      </xdr:nvSpPr>
      <xdr:spPr bwMode="auto">
        <a:xfrm>
          <a:off x="36216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24</xdr:row>
      <xdr:rowOff>190500</xdr:rowOff>
    </xdr:from>
    <xdr:ext cx="304800" cy="247650"/>
    <xdr:sp macro="" textlink="">
      <xdr:nvSpPr>
        <xdr:cNvPr id="85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8030000}"/>
            </a:ext>
          </a:extLst>
        </xdr:cNvPr>
        <xdr:cNvSpPr/>
      </xdr:nvSpPr>
      <xdr:spPr bwMode="auto">
        <a:xfrm>
          <a:off x="46122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24</xdr:row>
      <xdr:rowOff>180975</xdr:rowOff>
    </xdr:from>
    <xdr:ext cx="304800" cy="247650"/>
    <xdr:sp macro="" textlink="">
      <xdr:nvSpPr>
        <xdr:cNvPr id="85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9030000}"/>
            </a:ext>
          </a:extLst>
        </xdr:cNvPr>
        <xdr:cNvSpPr/>
      </xdr:nvSpPr>
      <xdr:spPr bwMode="auto">
        <a:xfrm>
          <a:off x="36216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24</xdr:row>
      <xdr:rowOff>180975</xdr:rowOff>
    </xdr:from>
    <xdr:ext cx="304800" cy="247650"/>
    <xdr:sp macro="" textlink="">
      <xdr:nvSpPr>
        <xdr:cNvPr id="8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A030000}"/>
            </a:ext>
          </a:extLst>
        </xdr:cNvPr>
        <xdr:cNvSpPr/>
      </xdr:nvSpPr>
      <xdr:spPr bwMode="auto">
        <a:xfrm>
          <a:off x="36216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85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B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8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C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8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D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24</xdr:row>
      <xdr:rowOff>180975</xdr:rowOff>
    </xdr:from>
    <xdr:ext cx="304800" cy="247650"/>
    <xdr:sp macro="" textlink="">
      <xdr:nvSpPr>
        <xdr:cNvPr id="8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E030000}"/>
            </a:ext>
          </a:extLst>
        </xdr:cNvPr>
        <xdr:cNvSpPr/>
      </xdr:nvSpPr>
      <xdr:spPr bwMode="auto">
        <a:xfrm>
          <a:off x="36216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24</xdr:row>
      <xdr:rowOff>190500</xdr:rowOff>
    </xdr:from>
    <xdr:ext cx="304800" cy="247650"/>
    <xdr:sp macro="" textlink="">
      <xdr:nvSpPr>
        <xdr:cNvPr id="86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F030000}"/>
            </a:ext>
          </a:extLst>
        </xdr:cNvPr>
        <xdr:cNvSpPr/>
      </xdr:nvSpPr>
      <xdr:spPr bwMode="auto">
        <a:xfrm>
          <a:off x="46122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25</xdr:row>
      <xdr:rowOff>180975</xdr:rowOff>
    </xdr:from>
    <xdr:ext cx="304800" cy="247650"/>
    <xdr:sp macro="" textlink="">
      <xdr:nvSpPr>
        <xdr:cNvPr id="86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0030000}"/>
            </a:ext>
          </a:extLst>
        </xdr:cNvPr>
        <xdr:cNvSpPr/>
      </xdr:nvSpPr>
      <xdr:spPr bwMode="auto">
        <a:xfrm>
          <a:off x="3621698" y="861939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25</xdr:row>
      <xdr:rowOff>180975</xdr:rowOff>
    </xdr:from>
    <xdr:ext cx="304800" cy="247650"/>
    <xdr:sp macro="" textlink="">
      <xdr:nvSpPr>
        <xdr:cNvPr id="86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61030000}"/>
            </a:ext>
          </a:extLst>
        </xdr:cNvPr>
        <xdr:cNvSpPr/>
      </xdr:nvSpPr>
      <xdr:spPr bwMode="auto">
        <a:xfrm>
          <a:off x="4612298" y="861939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26</xdr:row>
      <xdr:rowOff>180975</xdr:rowOff>
    </xdr:from>
    <xdr:ext cx="304800" cy="247650"/>
    <xdr:sp macro="" textlink="">
      <xdr:nvSpPr>
        <xdr:cNvPr id="8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2030000}"/>
            </a:ext>
          </a:extLst>
        </xdr:cNvPr>
        <xdr:cNvSpPr/>
      </xdr:nvSpPr>
      <xdr:spPr bwMode="auto">
        <a:xfrm>
          <a:off x="36216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26</xdr:row>
      <xdr:rowOff>190500</xdr:rowOff>
    </xdr:from>
    <xdr:ext cx="304800" cy="247650"/>
    <xdr:sp macro="" textlink="">
      <xdr:nvSpPr>
        <xdr:cNvPr id="86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3030000}"/>
            </a:ext>
          </a:extLst>
        </xdr:cNvPr>
        <xdr:cNvSpPr/>
      </xdr:nvSpPr>
      <xdr:spPr bwMode="auto">
        <a:xfrm>
          <a:off x="46122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8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4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25</xdr:row>
      <xdr:rowOff>180975</xdr:rowOff>
    </xdr:from>
    <xdr:ext cx="304800" cy="247650"/>
    <xdr:sp macro="" textlink="">
      <xdr:nvSpPr>
        <xdr:cNvPr id="8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5030000}"/>
            </a:ext>
          </a:extLst>
        </xdr:cNvPr>
        <xdr:cNvSpPr/>
      </xdr:nvSpPr>
      <xdr:spPr bwMode="auto">
        <a:xfrm>
          <a:off x="3621698" y="861939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25</xdr:row>
      <xdr:rowOff>190500</xdr:rowOff>
    </xdr:from>
    <xdr:ext cx="304800" cy="247650"/>
    <xdr:sp macro="" textlink="">
      <xdr:nvSpPr>
        <xdr:cNvPr id="87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6030000}"/>
            </a:ext>
          </a:extLst>
        </xdr:cNvPr>
        <xdr:cNvSpPr/>
      </xdr:nvSpPr>
      <xdr:spPr bwMode="auto">
        <a:xfrm>
          <a:off x="4612298" y="861939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25</xdr:row>
      <xdr:rowOff>180975</xdr:rowOff>
    </xdr:from>
    <xdr:ext cx="304800" cy="247650"/>
    <xdr:sp macro="" textlink="">
      <xdr:nvSpPr>
        <xdr:cNvPr id="8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7030000}"/>
            </a:ext>
          </a:extLst>
        </xdr:cNvPr>
        <xdr:cNvSpPr/>
      </xdr:nvSpPr>
      <xdr:spPr bwMode="auto">
        <a:xfrm>
          <a:off x="4574198" y="861939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25</xdr:row>
      <xdr:rowOff>180975</xdr:rowOff>
    </xdr:from>
    <xdr:ext cx="304800" cy="247650"/>
    <xdr:sp macro="" textlink="">
      <xdr:nvSpPr>
        <xdr:cNvPr id="8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8030000}"/>
            </a:ext>
          </a:extLst>
        </xdr:cNvPr>
        <xdr:cNvSpPr/>
      </xdr:nvSpPr>
      <xdr:spPr bwMode="auto">
        <a:xfrm>
          <a:off x="3621698" y="861939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26</xdr:row>
      <xdr:rowOff>180975</xdr:rowOff>
    </xdr:from>
    <xdr:ext cx="304800" cy="247650"/>
    <xdr:sp macro="" textlink="">
      <xdr:nvSpPr>
        <xdr:cNvPr id="87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9030000}"/>
            </a:ext>
          </a:extLst>
        </xdr:cNvPr>
        <xdr:cNvSpPr/>
      </xdr:nvSpPr>
      <xdr:spPr bwMode="auto">
        <a:xfrm>
          <a:off x="36216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26</xdr:row>
      <xdr:rowOff>180975</xdr:rowOff>
    </xdr:from>
    <xdr:ext cx="304800" cy="247650"/>
    <xdr:sp macro="" textlink="">
      <xdr:nvSpPr>
        <xdr:cNvPr id="8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A030000}"/>
            </a:ext>
          </a:extLst>
        </xdr:cNvPr>
        <xdr:cNvSpPr/>
      </xdr:nvSpPr>
      <xdr:spPr bwMode="auto">
        <a:xfrm>
          <a:off x="36216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25</xdr:row>
      <xdr:rowOff>180975</xdr:rowOff>
    </xdr:from>
    <xdr:ext cx="304800" cy="247650"/>
    <xdr:sp macro="" textlink="">
      <xdr:nvSpPr>
        <xdr:cNvPr id="8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B030000}"/>
            </a:ext>
          </a:extLst>
        </xdr:cNvPr>
        <xdr:cNvSpPr/>
      </xdr:nvSpPr>
      <xdr:spPr bwMode="auto">
        <a:xfrm>
          <a:off x="4574198" y="861939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87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C03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8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D03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8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E03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8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F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25</xdr:row>
      <xdr:rowOff>180975</xdr:rowOff>
    </xdr:from>
    <xdr:ext cx="304800" cy="247650"/>
    <xdr:sp macro="" textlink="">
      <xdr:nvSpPr>
        <xdr:cNvPr id="88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0030000}"/>
            </a:ext>
          </a:extLst>
        </xdr:cNvPr>
        <xdr:cNvSpPr/>
      </xdr:nvSpPr>
      <xdr:spPr bwMode="auto">
        <a:xfrm>
          <a:off x="4574198" y="861939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25</xdr:row>
      <xdr:rowOff>180975</xdr:rowOff>
    </xdr:from>
    <xdr:ext cx="304800" cy="247650"/>
    <xdr:sp macro="" textlink="">
      <xdr:nvSpPr>
        <xdr:cNvPr id="8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1030000}"/>
            </a:ext>
          </a:extLst>
        </xdr:cNvPr>
        <xdr:cNvSpPr/>
      </xdr:nvSpPr>
      <xdr:spPr bwMode="auto">
        <a:xfrm>
          <a:off x="4574198" y="861939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25</xdr:row>
      <xdr:rowOff>180975</xdr:rowOff>
    </xdr:from>
    <xdr:ext cx="304800" cy="247650"/>
    <xdr:sp macro="" textlink="">
      <xdr:nvSpPr>
        <xdr:cNvPr id="8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2030000}"/>
            </a:ext>
          </a:extLst>
        </xdr:cNvPr>
        <xdr:cNvSpPr/>
      </xdr:nvSpPr>
      <xdr:spPr bwMode="auto">
        <a:xfrm>
          <a:off x="4574198" y="861939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26</xdr:row>
      <xdr:rowOff>180975</xdr:rowOff>
    </xdr:from>
    <xdr:ext cx="304800" cy="247650"/>
    <xdr:sp macro="" textlink="">
      <xdr:nvSpPr>
        <xdr:cNvPr id="8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3030000}"/>
            </a:ext>
          </a:extLst>
        </xdr:cNvPr>
        <xdr:cNvSpPr/>
      </xdr:nvSpPr>
      <xdr:spPr bwMode="auto">
        <a:xfrm>
          <a:off x="36216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26</xdr:row>
      <xdr:rowOff>190500</xdr:rowOff>
    </xdr:from>
    <xdr:ext cx="304800" cy="247650"/>
    <xdr:sp macro="" textlink="">
      <xdr:nvSpPr>
        <xdr:cNvPr id="88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4030000}"/>
            </a:ext>
          </a:extLst>
        </xdr:cNvPr>
        <xdr:cNvSpPr/>
      </xdr:nvSpPr>
      <xdr:spPr bwMode="auto">
        <a:xfrm>
          <a:off x="46122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27</xdr:row>
      <xdr:rowOff>180975</xdr:rowOff>
    </xdr:from>
    <xdr:ext cx="304800" cy="247650"/>
    <xdr:sp macro="" textlink="">
      <xdr:nvSpPr>
        <xdr:cNvPr id="88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5030000}"/>
            </a:ext>
          </a:extLst>
        </xdr:cNvPr>
        <xdr:cNvSpPr/>
      </xdr:nvSpPr>
      <xdr:spPr bwMode="auto">
        <a:xfrm>
          <a:off x="3621698" y="89564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27</xdr:row>
      <xdr:rowOff>180975</xdr:rowOff>
    </xdr:from>
    <xdr:ext cx="304800" cy="247650"/>
    <xdr:sp macro="" textlink="">
      <xdr:nvSpPr>
        <xdr:cNvPr id="88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76030000}"/>
            </a:ext>
          </a:extLst>
        </xdr:cNvPr>
        <xdr:cNvSpPr/>
      </xdr:nvSpPr>
      <xdr:spPr bwMode="auto">
        <a:xfrm>
          <a:off x="4612298" y="89564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28</xdr:row>
      <xdr:rowOff>180975</xdr:rowOff>
    </xdr:from>
    <xdr:ext cx="304800" cy="247650"/>
    <xdr:sp macro="" textlink="">
      <xdr:nvSpPr>
        <xdr:cNvPr id="8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7030000}"/>
            </a:ext>
          </a:extLst>
        </xdr:cNvPr>
        <xdr:cNvSpPr/>
      </xdr:nvSpPr>
      <xdr:spPr bwMode="auto">
        <a:xfrm>
          <a:off x="36216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28</xdr:row>
      <xdr:rowOff>190500</xdr:rowOff>
    </xdr:from>
    <xdr:ext cx="304800" cy="247650"/>
    <xdr:sp macro="" textlink="">
      <xdr:nvSpPr>
        <xdr:cNvPr id="88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8030000}"/>
            </a:ext>
          </a:extLst>
        </xdr:cNvPr>
        <xdr:cNvSpPr/>
      </xdr:nvSpPr>
      <xdr:spPr bwMode="auto">
        <a:xfrm>
          <a:off x="46122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8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903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27</xdr:row>
      <xdr:rowOff>180975</xdr:rowOff>
    </xdr:from>
    <xdr:ext cx="304800" cy="247650"/>
    <xdr:sp macro="" textlink="">
      <xdr:nvSpPr>
        <xdr:cNvPr id="8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A030000}"/>
            </a:ext>
          </a:extLst>
        </xdr:cNvPr>
        <xdr:cNvSpPr/>
      </xdr:nvSpPr>
      <xdr:spPr bwMode="auto">
        <a:xfrm>
          <a:off x="3621698" y="89564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27</xdr:row>
      <xdr:rowOff>190500</xdr:rowOff>
    </xdr:from>
    <xdr:ext cx="304800" cy="247650"/>
    <xdr:sp macro="" textlink="">
      <xdr:nvSpPr>
        <xdr:cNvPr id="89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B030000}"/>
            </a:ext>
          </a:extLst>
        </xdr:cNvPr>
        <xdr:cNvSpPr/>
      </xdr:nvSpPr>
      <xdr:spPr bwMode="auto">
        <a:xfrm>
          <a:off x="4612298" y="89564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27</xdr:row>
      <xdr:rowOff>180975</xdr:rowOff>
    </xdr:from>
    <xdr:ext cx="304800" cy="247650"/>
    <xdr:sp macro="" textlink="">
      <xdr:nvSpPr>
        <xdr:cNvPr id="8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C030000}"/>
            </a:ext>
          </a:extLst>
        </xdr:cNvPr>
        <xdr:cNvSpPr/>
      </xdr:nvSpPr>
      <xdr:spPr bwMode="auto">
        <a:xfrm>
          <a:off x="4574198" y="89564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27</xdr:row>
      <xdr:rowOff>180975</xdr:rowOff>
    </xdr:from>
    <xdr:ext cx="304800" cy="247650"/>
    <xdr:sp macro="" textlink="">
      <xdr:nvSpPr>
        <xdr:cNvPr id="8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D030000}"/>
            </a:ext>
          </a:extLst>
        </xdr:cNvPr>
        <xdr:cNvSpPr/>
      </xdr:nvSpPr>
      <xdr:spPr bwMode="auto">
        <a:xfrm>
          <a:off x="3621698" y="89564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28</xdr:row>
      <xdr:rowOff>180975</xdr:rowOff>
    </xdr:from>
    <xdr:ext cx="304800" cy="247650"/>
    <xdr:sp macro="" textlink="">
      <xdr:nvSpPr>
        <xdr:cNvPr id="89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E030000}"/>
            </a:ext>
          </a:extLst>
        </xdr:cNvPr>
        <xdr:cNvSpPr/>
      </xdr:nvSpPr>
      <xdr:spPr bwMode="auto">
        <a:xfrm>
          <a:off x="36216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28</xdr:row>
      <xdr:rowOff>180975</xdr:rowOff>
    </xdr:from>
    <xdr:ext cx="304800" cy="247650"/>
    <xdr:sp macro="" textlink="">
      <xdr:nvSpPr>
        <xdr:cNvPr id="8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F030000}"/>
            </a:ext>
          </a:extLst>
        </xdr:cNvPr>
        <xdr:cNvSpPr/>
      </xdr:nvSpPr>
      <xdr:spPr bwMode="auto">
        <a:xfrm>
          <a:off x="36216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27</xdr:row>
      <xdr:rowOff>180975</xdr:rowOff>
    </xdr:from>
    <xdr:ext cx="304800" cy="247650"/>
    <xdr:sp macro="" textlink="">
      <xdr:nvSpPr>
        <xdr:cNvPr id="8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0030000}"/>
            </a:ext>
          </a:extLst>
        </xdr:cNvPr>
        <xdr:cNvSpPr/>
      </xdr:nvSpPr>
      <xdr:spPr bwMode="auto">
        <a:xfrm>
          <a:off x="4574198" y="89564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89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103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8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203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8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303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9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403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27</xdr:row>
      <xdr:rowOff>180975</xdr:rowOff>
    </xdr:from>
    <xdr:ext cx="304800" cy="247650"/>
    <xdr:sp macro="" textlink="">
      <xdr:nvSpPr>
        <xdr:cNvPr id="90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5030000}"/>
            </a:ext>
          </a:extLst>
        </xdr:cNvPr>
        <xdr:cNvSpPr/>
      </xdr:nvSpPr>
      <xdr:spPr bwMode="auto">
        <a:xfrm>
          <a:off x="4574198" y="89564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27</xdr:row>
      <xdr:rowOff>180975</xdr:rowOff>
    </xdr:from>
    <xdr:ext cx="304800" cy="247650"/>
    <xdr:sp macro="" textlink="">
      <xdr:nvSpPr>
        <xdr:cNvPr id="9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6030000}"/>
            </a:ext>
          </a:extLst>
        </xdr:cNvPr>
        <xdr:cNvSpPr/>
      </xdr:nvSpPr>
      <xdr:spPr bwMode="auto">
        <a:xfrm>
          <a:off x="4574198" y="89564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27</xdr:row>
      <xdr:rowOff>180975</xdr:rowOff>
    </xdr:from>
    <xdr:ext cx="304800" cy="247650"/>
    <xdr:sp macro="" textlink="">
      <xdr:nvSpPr>
        <xdr:cNvPr id="9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7030000}"/>
            </a:ext>
          </a:extLst>
        </xdr:cNvPr>
        <xdr:cNvSpPr/>
      </xdr:nvSpPr>
      <xdr:spPr bwMode="auto">
        <a:xfrm>
          <a:off x="4574198" y="89564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28</xdr:row>
      <xdr:rowOff>180975</xdr:rowOff>
    </xdr:from>
    <xdr:ext cx="304800" cy="247650"/>
    <xdr:sp macro="" textlink="">
      <xdr:nvSpPr>
        <xdr:cNvPr id="9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8030000}"/>
            </a:ext>
          </a:extLst>
        </xdr:cNvPr>
        <xdr:cNvSpPr/>
      </xdr:nvSpPr>
      <xdr:spPr bwMode="auto">
        <a:xfrm>
          <a:off x="36216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28</xdr:row>
      <xdr:rowOff>190500</xdr:rowOff>
    </xdr:from>
    <xdr:ext cx="304800" cy="247650"/>
    <xdr:sp macro="" textlink="">
      <xdr:nvSpPr>
        <xdr:cNvPr id="90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9030000}"/>
            </a:ext>
          </a:extLst>
        </xdr:cNvPr>
        <xdr:cNvSpPr/>
      </xdr:nvSpPr>
      <xdr:spPr bwMode="auto">
        <a:xfrm>
          <a:off x="46122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28</xdr:row>
      <xdr:rowOff>180975</xdr:rowOff>
    </xdr:from>
    <xdr:ext cx="304800" cy="247650"/>
    <xdr:sp macro="" textlink="">
      <xdr:nvSpPr>
        <xdr:cNvPr id="90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A030000}"/>
            </a:ext>
          </a:extLst>
        </xdr:cNvPr>
        <xdr:cNvSpPr/>
      </xdr:nvSpPr>
      <xdr:spPr bwMode="auto">
        <a:xfrm>
          <a:off x="36216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28</xdr:row>
      <xdr:rowOff>180975</xdr:rowOff>
    </xdr:from>
    <xdr:ext cx="304800" cy="247650"/>
    <xdr:sp macro="" textlink="">
      <xdr:nvSpPr>
        <xdr:cNvPr id="9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B030000}"/>
            </a:ext>
          </a:extLst>
        </xdr:cNvPr>
        <xdr:cNvSpPr/>
      </xdr:nvSpPr>
      <xdr:spPr bwMode="auto">
        <a:xfrm>
          <a:off x="36216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90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C03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9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D03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9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E03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28</xdr:row>
      <xdr:rowOff>180975</xdr:rowOff>
    </xdr:from>
    <xdr:ext cx="304800" cy="247650"/>
    <xdr:sp macro="" textlink="">
      <xdr:nvSpPr>
        <xdr:cNvPr id="9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F030000}"/>
            </a:ext>
          </a:extLst>
        </xdr:cNvPr>
        <xdr:cNvSpPr/>
      </xdr:nvSpPr>
      <xdr:spPr bwMode="auto">
        <a:xfrm>
          <a:off x="36216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28</xdr:row>
      <xdr:rowOff>190500</xdr:rowOff>
    </xdr:from>
    <xdr:ext cx="304800" cy="247650"/>
    <xdr:sp macro="" textlink="">
      <xdr:nvSpPr>
        <xdr:cNvPr id="91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0030000}"/>
            </a:ext>
          </a:extLst>
        </xdr:cNvPr>
        <xdr:cNvSpPr/>
      </xdr:nvSpPr>
      <xdr:spPr bwMode="auto">
        <a:xfrm>
          <a:off x="46122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28</xdr:row>
      <xdr:rowOff>180975</xdr:rowOff>
    </xdr:from>
    <xdr:ext cx="304800" cy="247650"/>
    <xdr:sp macro="" textlink="">
      <xdr:nvSpPr>
        <xdr:cNvPr id="91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1030000}"/>
            </a:ext>
          </a:extLst>
        </xdr:cNvPr>
        <xdr:cNvSpPr/>
      </xdr:nvSpPr>
      <xdr:spPr bwMode="auto">
        <a:xfrm>
          <a:off x="36216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28</xdr:row>
      <xdr:rowOff>180975</xdr:rowOff>
    </xdr:from>
    <xdr:ext cx="304800" cy="247650"/>
    <xdr:sp macro="" textlink="">
      <xdr:nvSpPr>
        <xdr:cNvPr id="9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2030000}"/>
            </a:ext>
          </a:extLst>
        </xdr:cNvPr>
        <xdr:cNvSpPr/>
      </xdr:nvSpPr>
      <xdr:spPr bwMode="auto">
        <a:xfrm>
          <a:off x="36216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91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303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9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403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9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503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28</xdr:row>
      <xdr:rowOff>180975</xdr:rowOff>
    </xdr:from>
    <xdr:ext cx="304800" cy="247650"/>
    <xdr:sp macro="" textlink="">
      <xdr:nvSpPr>
        <xdr:cNvPr id="9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6030000}"/>
            </a:ext>
          </a:extLst>
        </xdr:cNvPr>
        <xdr:cNvSpPr/>
      </xdr:nvSpPr>
      <xdr:spPr bwMode="auto">
        <a:xfrm>
          <a:off x="36216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28</xdr:row>
      <xdr:rowOff>190500</xdr:rowOff>
    </xdr:from>
    <xdr:ext cx="304800" cy="247650"/>
    <xdr:sp macro="" textlink="">
      <xdr:nvSpPr>
        <xdr:cNvPr id="91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7030000}"/>
            </a:ext>
          </a:extLst>
        </xdr:cNvPr>
        <xdr:cNvSpPr/>
      </xdr:nvSpPr>
      <xdr:spPr bwMode="auto">
        <a:xfrm>
          <a:off x="46122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28</xdr:row>
      <xdr:rowOff>180975</xdr:rowOff>
    </xdr:from>
    <xdr:ext cx="304800" cy="247650"/>
    <xdr:sp macro="" textlink="">
      <xdr:nvSpPr>
        <xdr:cNvPr id="92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8030000}"/>
            </a:ext>
          </a:extLst>
        </xdr:cNvPr>
        <xdr:cNvSpPr/>
      </xdr:nvSpPr>
      <xdr:spPr bwMode="auto">
        <a:xfrm>
          <a:off x="36216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28</xdr:row>
      <xdr:rowOff>180975</xdr:rowOff>
    </xdr:from>
    <xdr:ext cx="304800" cy="247650"/>
    <xdr:sp macro="" textlink="">
      <xdr:nvSpPr>
        <xdr:cNvPr id="9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9030000}"/>
            </a:ext>
          </a:extLst>
        </xdr:cNvPr>
        <xdr:cNvSpPr/>
      </xdr:nvSpPr>
      <xdr:spPr bwMode="auto">
        <a:xfrm>
          <a:off x="36216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92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A03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9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B03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9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C03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28</xdr:row>
      <xdr:rowOff>180975</xdr:rowOff>
    </xdr:from>
    <xdr:ext cx="304800" cy="247650"/>
    <xdr:sp macro="" textlink="">
      <xdr:nvSpPr>
        <xdr:cNvPr id="9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D030000}"/>
            </a:ext>
          </a:extLst>
        </xdr:cNvPr>
        <xdr:cNvSpPr/>
      </xdr:nvSpPr>
      <xdr:spPr bwMode="auto">
        <a:xfrm>
          <a:off x="36216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28</xdr:row>
      <xdr:rowOff>190500</xdr:rowOff>
    </xdr:from>
    <xdr:ext cx="304800" cy="247650"/>
    <xdr:sp macro="" textlink="">
      <xdr:nvSpPr>
        <xdr:cNvPr id="92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E030000}"/>
            </a:ext>
          </a:extLst>
        </xdr:cNvPr>
        <xdr:cNvSpPr/>
      </xdr:nvSpPr>
      <xdr:spPr bwMode="auto">
        <a:xfrm>
          <a:off x="46122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29</xdr:row>
      <xdr:rowOff>180975</xdr:rowOff>
    </xdr:from>
    <xdr:ext cx="304800" cy="247650"/>
    <xdr:sp macro="" textlink="">
      <xdr:nvSpPr>
        <xdr:cNvPr id="92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F030000}"/>
            </a:ext>
          </a:extLst>
        </xdr:cNvPr>
        <xdr:cNvSpPr/>
      </xdr:nvSpPr>
      <xdr:spPr bwMode="auto">
        <a:xfrm>
          <a:off x="3621698" y="9293469"/>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29</xdr:row>
      <xdr:rowOff>180975</xdr:rowOff>
    </xdr:from>
    <xdr:ext cx="304800" cy="247650"/>
    <xdr:sp macro="" textlink="">
      <xdr:nvSpPr>
        <xdr:cNvPr id="928"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A0030000}"/>
            </a:ext>
          </a:extLst>
        </xdr:cNvPr>
        <xdr:cNvSpPr/>
      </xdr:nvSpPr>
      <xdr:spPr bwMode="auto">
        <a:xfrm>
          <a:off x="4612298" y="9293469"/>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9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103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29</xdr:row>
      <xdr:rowOff>180975</xdr:rowOff>
    </xdr:from>
    <xdr:ext cx="304800" cy="247650"/>
    <xdr:sp macro="" textlink="">
      <xdr:nvSpPr>
        <xdr:cNvPr id="9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2030000}"/>
            </a:ext>
          </a:extLst>
        </xdr:cNvPr>
        <xdr:cNvSpPr/>
      </xdr:nvSpPr>
      <xdr:spPr bwMode="auto">
        <a:xfrm>
          <a:off x="3621698" y="9293469"/>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29</xdr:row>
      <xdr:rowOff>190500</xdr:rowOff>
    </xdr:from>
    <xdr:ext cx="304800" cy="247650"/>
    <xdr:sp macro="" textlink="">
      <xdr:nvSpPr>
        <xdr:cNvPr id="93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3030000}"/>
            </a:ext>
          </a:extLst>
        </xdr:cNvPr>
        <xdr:cNvSpPr/>
      </xdr:nvSpPr>
      <xdr:spPr bwMode="auto">
        <a:xfrm>
          <a:off x="4612298" y="9293469"/>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29</xdr:row>
      <xdr:rowOff>180975</xdr:rowOff>
    </xdr:from>
    <xdr:ext cx="304800" cy="247650"/>
    <xdr:sp macro="" textlink="">
      <xdr:nvSpPr>
        <xdr:cNvPr id="9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4030000}"/>
            </a:ext>
          </a:extLst>
        </xdr:cNvPr>
        <xdr:cNvSpPr/>
      </xdr:nvSpPr>
      <xdr:spPr bwMode="auto">
        <a:xfrm>
          <a:off x="4574198" y="9293469"/>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29</xdr:row>
      <xdr:rowOff>180975</xdr:rowOff>
    </xdr:from>
    <xdr:ext cx="304800" cy="247650"/>
    <xdr:sp macro="" textlink="">
      <xdr:nvSpPr>
        <xdr:cNvPr id="9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5030000}"/>
            </a:ext>
          </a:extLst>
        </xdr:cNvPr>
        <xdr:cNvSpPr/>
      </xdr:nvSpPr>
      <xdr:spPr bwMode="auto">
        <a:xfrm>
          <a:off x="3621698" y="9293469"/>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29</xdr:row>
      <xdr:rowOff>180975</xdr:rowOff>
    </xdr:from>
    <xdr:ext cx="304800" cy="247650"/>
    <xdr:sp macro="" textlink="">
      <xdr:nvSpPr>
        <xdr:cNvPr id="9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6030000}"/>
            </a:ext>
          </a:extLst>
        </xdr:cNvPr>
        <xdr:cNvSpPr/>
      </xdr:nvSpPr>
      <xdr:spPr bwMode="auto">
        <a:xfrm>
          <a:off x="4574198" y="9293469"/>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9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703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29</xdr:row>
      <xdr:rowOff>180975</xdr:rowOff>
    </xdr:from>
    <xdr:ext cx="304800" cy="247650"/>
    <xdr:sp macro="" textlink="">
      <xdr:nvSpPr>
        <xdr:cNvPr id="93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8030000}"/>
            </a:ext>
          </a:extLst>
        </xdr:cNvPr>
        <xdr:cNvSpPr/>
      </xdr:nvSpPr>
      <xdr:spPr bwMode="auto">
        <a:xfrm>
          <a:off x="4574198" y="9293469"/>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29</xdr:row>
      <xdr:rowOff>180975</xdr:rowOff>
    </xdr:from>
    <xdr:ext cx="304800" cy="247650"/>
    <xdr:sp macro="" textlink="">
      <xdr:nvSpPr>
        <xdr:cNvPr id="9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9030000}"/>
            </a:ext>
          </a:extLst>
        </xdr:cNvPr>
        <xdr:cNvSpPr/>
      </xdr:nvSpPr>
      <xdr:spPr bwMode="auto">
        <a:xfrm>
          <a:off x="4574198" y="9293469"/>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29</xdr:row>
      <xdr:rowOff>180975</xdr:rowOff>
    </xdr:from>
    <xdr:ext cx="304800" cy="247650"/>
    <xdr:sp macro="" textlink="">
      <xdr:nvSpPr>
        <xdr:cNvPr id="9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A030000}"/>
            </a:ext>
          </a:extLst>
        </xdr:cNvPr>
        <xdr:cNvSpPr/>
      </xdr:nvSpPr>
      <xdr:spPr bwMode="auto">
        <a:xfrm>
          <a:off x="4574198" y="9293469"/>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21</xdr:row>
      <xdr:rowOff>180975</xdr:rowOff>
    </xdr:from>
    <xdr:ext cx="304800" cy="247650"/>
    <xdr:sp macro="" textlink="">
      <xdr:nvSpPr>
        <xdr:cNvPr id="93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AB030000}"/>
            </a:ext>
          </a:extLst>
        </xdr:cNvPr>
        <xdr:cNvSpPr/>
      </xdr:nvSpPr>
      <xdr:spPr bwMode="auto">
        <a:xfrm>
          <a:off x="4612298" y="79453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22</xdr:row>
      <xdr:rowOff>190500</xdr:rowOff>
    </xdr:from>
    <xdr:ext cx="304800" cy="247650"/>
    <xdr:sp macro="" textlink="">
      <xdr:nvSpPr>
        <xdr:cNvPr id="94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C030000}"/>
            </a:ext>
          </a:extLst>
        </xdr:cNvPr>
        <xdr:cNvSpPr/>
      </xdr:nvSpPr>
      <xdr:spPr bwMode="auto">
        <a:xfrm>
          <a:off x="46122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21</xdr:row>
      <xdr:rowOff>190500</xdr:rowOff>
    </xdr:from>
    <xdr:ext cx="304800" cy="247650"/>
    <xdr:sp macro="" textlink="">
      <xdr:nvSpPr>
        <xdr:cNvPr id="94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D030000}"/>
            </a:ext>
          </a:extLst>
        </xdr:cNvPr>
        <xdr:cNvSpPr/>
      </xdr:nvSpPr>
      <xdr:spPr bwMode="auto">
        <a:xfrm>
          <a:off x="4612298" y="79453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21</xdr:row>
      <xdr:rowOff>180975</xdr:rowOff>
    </xdr:from>
    <xdr:ext cx="304800" cy="247650"/>
    <xdr:sp macro="" textlink="">
      <xdr:nvSpPr>
        <xdr:cNvPr id="9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E030000}"/>
            </a:ext>
          </a:extLst>
        </xdr:cNvPr>
        <xdr:cNvSpPr/>
      </xdr:nvSpPr>
      <xdr:spPr bwMode="auto">
        <a:xfrm>
          <a:off x="4574198" y="79453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21</xdr:row>
      <xdr:rowOff>180975</xdr:rowOff>
    </xdr:from>
    <xdr:ext cx="304800" cy="247650"/>
    <xdr:sp macro="" textlink="">
      <xdr:nvSpPr>
        <xdr:cNvPr id="9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F030000}"/>
            </a:ext>
          </a:extLst>
        </xdr:cNvPr>
        <xdr:cNvSpPr/>
      </xdr:nvSpPr>
      <xdr:spPr bwMode="auto">
        <a:xfrm>
          <a:off x="4574198" y="79453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4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0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1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2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21</xdr:row>
      <xdr:rowOff>180975</xdr:rowOff>
    </xdr:from>
    <xdr:ext cx="304800" cy="247650"/>
    <xdr:sp macro="" textlink="">
      <xdr:nvSpPr>
        <xdr:cNvPr id="94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3030000}"/>
            </a:ext>
          </a:extLst>
        </xdr:cNvPr>
        <xdr:cNvSpPr/>
      </xdr:nvSpPr>
      <xdr:spPr bwMode="auto">
        <a:xfrm>
          <a:off x="4574198" y="79453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21</xdr:row>
      <xdr:rowOff>180975</xdr:rowOff>
    </xdr:from>
    <xdr:ext cx="304800" cy="247650"/>
    <xdr:sp macro="" textlink="">
      <xdr:nvSpPr>
        <xdr:cNvPr id="9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4030000}"/>
            </a:ext>
          </a:extLst>
        </xdr:cNvPr>
        <xdr:cNvSpPr/>
      </xdr:nvSpPr>
      <xdr:spPr bwMode="auto">
        <a:xfrm>
          <a:off x="4574198" y="79453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21</xdr:row>
      <xdr:rowOff>180975</xdr:rowOff>
    </xdr:from>
    <xdr:ext cx="304800" cy="247650"/>
    <xdr:sp macro="" textlink="">
      <xdr:nvSpPr>
        <xdr:cNvPr id="9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5030000}"/>
            </a:ext>
          </a:extLst>
        </xdr:cNvPr>
        <xdr:cNvSpPr/>
      </xdr:nvSpPr>
      <xdr:spPr bwMode="auto">
        <a:xfrm>
          <a:off x="4574198" y="79453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22</xdr:row>
      <xdr:rowOff>190500</xdr:rowOff>
    </xdr:from>
    <xdr:ext cx="304800" cy="247650"/>
    <xdr:sp macro="" textlink="">
      <xdr:nvSpPr>
        <xdr:cNvPr id="95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6030000}"/>
            </a:ext>
          </a:extLst>
        </xdr:cNvPr>
        <xdr:cNvSpPr/>
      </xdr:nvSpPr>
      <xdr:spPr bwMode="auto">
        <a:xfrm>
          <a:off x="46122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7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8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22</xdr:row>
      <xdr:rowOff>190500</xdr:rowOff>
    </xdr:from>
    <xdr:ext cx="304800" cy="247650"/>
    <xdr:sp macro="" textlink="">
      <xdr:nvSpPr>
        <xdr:cNvPr id="95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9030000}"/>
            </a:ext>
          </a:extLst>
        </xdr:cNvPr>
        <xdr:cNvSpPr/>
      </xdr:nvSpPr>
      <xdr:spPr bwMode="auto">
        <a:xfrm>
          <a:off x="46122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5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A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B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C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22</xdr:row>
      <xdr:rowOff>190500</xdr:rowOff>
    </xdr:from>
    <xdr:ext cx="304800" cy="247650"/>
    <xdr:sp macro="" textlink="">
      <xdr:nvSpPr>
        <xdr:cNvPr id="95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D030000}"/>
            </a:ext>
          </a:extLst>
        </xdr:cNvPr>
        <xdr:cNvSpPr/>
      </xdr:nvSpPr>
      <xdr:spPr bwMode="auto">
        <a:xfrm>
          <a:off x="46122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5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E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F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0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22</xdr:row>
      <xdr:rowOff>190500</xdr:rowOff>
    </xdr:from>
    <xdr:ext cx="304800" cy="247650"/>
    <xdr:sp macro="" textlink="">
      <xdr:nvSpPr>
        <xdr:cNvPr id="96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1030000}"/>
            </a:ext>
          </a:extLst>
        </xdr:cNvPr>
        <xdr:cNvSpPr/>
      </xdr:nvSpPr>
      <xdr:spPr bwMode="auto">
        <a:xfrm>
          <a:off x="46122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6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2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3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6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4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22</xdr:row>
      <xdr:rowOff>190500</xdr:rowOff>
    </xdr:from>
    <xdr:ext cx="304800" cy="247650"/>
    <xdr:sp macro="" textlink="">
      <xdr:nvSpPr>
        <xdr:cNvPr id="96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5030000}"/>
            </a:ext>
          </a:extLst>
        </xdr:cNvPr>
        <xdr:cNvSpPr/>
      </xdr:nvSpPr>
      <xdr:spPr bwMode="auto">
        <a:xfrm>
          <a:off x="46122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6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6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7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8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22</xdr:row>
      <xdr:rowOff>190500</xdr:rowOff>
    </xdr:from>
    <xdr:ext cx="304800" cy="247650"/>
    <xdr:sp macro="" textlink="">
      <xdr:nvSpPr>
        <xdr:cNvPr id="96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9030000}"/>
            </a:ext>
          </a:extLst>
        </xdr:cNvPr>
        <xdr:cNvSpPr/>
      </xdr:nvSpPr>
      <xdr:spPr bwMode="auto">
        <a:xfrm>
          <a:off x="46122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23</xdr:row>
      <xdr:rowOff>180975</xdr:rowOff>
    </xdr:from>
    <xdr:ext cx="304800" cy="247650"/>
    <xdr:sp macro="" textlink="">
      <xdr:nvSpPr>
        <xdr:cNvPr id="970"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CA030000}"/>
            </a:ext>
          </a:extLst>
        </xdr:cNvPr>
        <xdr:cNvSpPr/>
      </xdr:nvSpPr>
      <xdr:spPr bwMode="auto">
        <a:xfrm>
          <a:off x="4612298" y="828235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24</xdr:row>
      <xdr:rowOff>190500</xdr:rowOff>
    </xdr:from>
    <xdr:ext cx="304800" cy="247650"/>
    <xdr:sp macro="" textlink="">
      <xdr:nvSpPr>
        <xdr:cNvPr id="97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B030000}"/>
            </a:ext>
          </a:extLst>
        </xdr:cNvPr>
        <xdr:cNvSpPr/>
      </xdr:nvSpPr>
      <xdr:spPr bwMode="auto">
        <a:xfrm>
          <a:off x="46122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C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23</xdr:row>
      <xdr:rowOff>190500</xdr:rowOff>
    </xdr:from>
    <xdr:ext cx="304800" cy="247650"/>
    <xdr:sp macro="" textlink="">
      <xdr:nvSpPr>
        <xdr:cNvPr id="97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D030000}"/>
            </a:ext>
          </a:extLst>
        </xdr:cNvPr>
        <xdr:cNvSpPr/>
      </xdr:nvSpPr>
      <xdr:spPr bwMode="auto">
        <a:xfrm>
          <a:off x="4612298" y="828235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23</xdr:row>
      <xdr:rowOff>180975</xdr:rowOff>
    </xdr:from>
    <xdr:ext cx="304800" cy="247650"/>
    <xdr:sp macro="" textlink="">
      <xdr:nvSpPr>
        <xdr:cNvPr id="9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E030000}"/>
            </a:ext>
          </a:extLst>
        </xdr:cNvPr>
        <xdr:cNvSpPr/>
      </xdr:nvSpPr>
      <xdr:spPr bwMode="auto">
        <a:xfrm>
          <a:off x="4574198" y="828235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23</xdr:row>
      <xdr:rowOff>180975</xdr:rowOff>
    </xdr:from>
    <xdr:ext cx="304800" cy="247650"/>
    <xdr:sp macro="" textlink="">
      <xdr:nvSpPr>
        <xdr:cNvPr id="9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F030000}"/>
            </a:ext>
          </a:extLst>
        </xdr:cNvPr>
        <xdr:cNvSpPr/>
      </xdr:nvSpPr>
      <xdr:spPr bwMode="auto">
        <a:xfrm>
          <a:off x="4574198" y="828235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97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0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9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1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9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2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22</xdr:row>
      <xdr:rowOff>180975</xdr:rowOff>
    </xdr:from>
    <xdr:ext cx="304800" cy="247650"/>
    <xdr:sp macro="" textlink="">
      <xdr:nvSpPr>
        <xdr:cNvPr id="9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3030000}"/>
            </a:ext>
          </a:extLst>
        </xdr:cNvPr>
        <xdr:cNvSpPr/>
      </xdr:nvSpPr>
      <xdr:spPr bwMode="auto">
        <a:xfrm>
          <a:off x="4574198" y="811383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23</xdr:row>
      <xdr:rowOff>180975</xdr:rowOff>
    </xdr:from>
    <xdr:ext cx="304800" cy="247650"/>
    <xdr:sp macro="" textlink="">
      <xdr:nvSpPr>
        <xdr:cNvPr id="98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4030000}"/>
            </a:ext>
          </a:extLst>
        </xdr:cNvPr>
        <xdr:cNvSpPr/>
      </xdr:nvSpPr>
      <xdr:spPr bwMode="auto">
        <a:xfrm>
          <a:off x="4574198" y="828235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23</xdr:row>
      <xdr:rowOff>180975</xdr:rowOff>
    </xdr:from>
    <xdr:ext cx="304800" cy="247650"/>
    <xdr:sp macro="" textlink="">
      <xdr:nvSpPr>
        <xdr:cNvPr id="9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5030000}"/>
            </a:ext>
          </a:extLst>
        </xdr:cNvPr>
        <xdr:cNvSpPr/>
      </xdr:nvSpPr>
      <xdr:spPr bwMode="auto">
        <a:xfrm>
          <a:off x="4574198" y="828235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23</xdr:row>
      <xdr:rowOff>180975</xdr:rowOff>
    </xdr:from>
    <xdr:ext cx="304800" cy="247650"/>
    <xdr:sp macro="" textlink="">
      <xdr:nvSpPr>
        <xdr:cNvPr id="9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6030000}"/>
            </a:ext>
          </a:extLst>
        </xdr:cNvPr>
        <xdr:cNvSpPr/>
      </xdr:nvSpPr>
      <xdr:spPr bwMode="auto">
        <a:xfrm>
          <a:off x="4574198" y="8282354"/>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24</xdr:row>
      <xdr:rowOff>190500</xdr:rowOff>
    </xdr:from>
    <xdr:ext cx="304800" cy="247650"/>
    <xdr:sp macro="" textlink="">
      <xdr:nvSpPr>
        <xdr:cNvPr id="98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D7030000}"/>
            </a:ext>
          </a:extLst>
        </xdr:cNvPr>
        <xdr:cNvSpPr/>
      </xdr:nvSpPr>
      <xdr:spPr bwMode="auto">
        <a:xfrm>
          <a:off x="46122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9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8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9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9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24</xdr:row>
      <xdr:rowOff>190500</xdr:rowOff>
    </xdr:from>
    <xdr:ext cx="304800" cy="247650"/>
    <xdr:sp macro="" textlink="">
      <xdr:nvSpPr>
        <xdr:cNvPr id="98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DA030000}"/>
            </a:ext>
          </a:extLst>
        </xdr:cNvPr>
        <xdr:cNvSpPr/>
      </xdr:nvSpPr>
      <xdr:spPr bwMode="auto">
        <a:xfrm>
          <a:off x="46122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98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B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9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C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9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D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24</xdr:row>
      <xdr:rowOff>190500</xdr:rowOff>
    </xdr:from>
    <xdr:ext cx="304800" cy="247650"/>
    <xdr:sp macro="" textlink="">
      <xdr:nvSpPr>
        <xdr:cNvPr id="99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DE030000}"/>
            </a:ext>
          </a:extLst>
        </xdr:cNvPr>
        <xdr:cNvSpPr/>
      </xdr:nvSpPr>
      <xdr:spPr bwMode="auto">
        <a:xfrm>
          <a:off x="46122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99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F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9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0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9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1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24</xdr:row>
      <xdr:rowOff>190500</xdr:rowOff>
    </xdr:from>
    <xdr:ext cx="304800" cy="247650"/>
    <xdr:sp macro="" textlink="">
      <xdr:nvSpPr>
        <xdr:cNvPr id="99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2030000}"/>
            </a:ext>
          </a:extLst>
        </xdr:cNvPr>
        <xdr:cNvSpPr/>
      </xdr:nvSpPr>
      <xdr:spPr bwMode="auto">
        <a:xfrm>
          <a:off x="46122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99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3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9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4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9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5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24</xdr:row>
      <xdr:rowOff>190500</xdr:rowOff>
    </xdr:from>
    <xdr:ext cx="304800" cy="247650"/>
    <xdr:sp macro="" textlink="">
      <xdr:nvSpPr>
        <xdr:cNvPr id="99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6030000}"/>
            </a:ext>
          </a:extLst>
        </xdr:cNvPr>
        <xdr:cNvSpPr/>
      </xdr:nvSpPr>
      <xdr:spPr bwMode="auto">
        <a:xfrm>
          <a:off x="46122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99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7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10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8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10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9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24</xdr:row>
      <xdr:rowOff>190500</xdr:rowOff>
    </xdr:from>
    <xdr:ext cx="304800" cy="247650"/>
    <xdr:sp macro="" textlink="">
      <xdr:nvSpPr>
        <xdr:cNvPr id="100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A030000}"/>
            </a:ext>
          </a:extLst>
        </xdr:cNvPr>
        <xdr:cNvSpPr/>
      </xdr:nvSpPr>
      <xdr:spPr bwMode="auto">
        <a:xfrm>
          <a:off x="46122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25</xdr:row>
      <xdr:rowOff>180975</xdr:rowOff>
    </xdr:from>
    <xdr:ext cx="304800" cy="247650"/>
    <xdr:sp macro="" textlink="">
      <xdr:nvSpPr>
        <xdr:cNvPr id="100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EB030000}"/>
            </a:ext>
          </a:extLst>
        </xdr:cNvPr>
        <xdr:cNvSpPr/>
      </xdr:nvSpPr>
      <xdr:spPr bwMode="auto">
        <a:xfrm>
          <a:off x="4612298" y="861939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26</xdr:row>
      <xdr:rowOff>190500</xdr:rowOff>
    </xdr:from>
    <xdr:ext cx="304800" cy="247650"/>
    <xdr:sp macro="" textlink="">
      <xdr:nvSpPr>
        <xdr:cNvPr id="100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C030000}"/>
            </a:ext>
          </a:extLst>
        </xdr:cNvPr>
        <xdr:cNvSpPr/>
      </xdr:nvSpPr>
      <xdr:spPr bwMode="auto">
        <a:xfrm>
          <a:off x="46122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10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D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25</xdr:row>
      <xdr:rowOff>190500</xdr:rowOff>
    </xdr:from>
    <xdr:ext cx="304800" cy="247650"/>
    <xdr:sp macro="" textlink="">
      <xdr:nvSpPr>
        <xdr:cNvPr id="100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E030000}"/>
            </a:ext>
          </a:extLst>
        </xdr:cNvPr>
        <xdr:cNvSpPr/>
      </xdr:nvSpPr>
      <xdr:spPr bwMode="auto">
        <a:xfrm>
          <a:off x="4612298" y="861939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25</xdr:row>
      <xdr:rowOff>180975</xdr:rowOff>
    </xdr:from>
    <xdr:ext cx="304800" cy="247650"/>
    <xdr:sp macro="" textlink="">
      <xdr:nvSpPr>
        <xdr:cNvPr id="10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F030000}"/>
            </a:ext>
          </a:extLst>
        </xdr:cNvPr>
        <xdr:cNvSpPr/>
      </xdr:nvSpPr>
      <xdr:spPr bwMode="auto">
        <a:xfrm>
          <a:off x="4574198" y="861939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25</xdr:row>
      <xdr:rowOff>180975</xdr:rowOff>
    </xdr:from>
    <xdr:ext cx="304800" cy="247650"/>
    <xdr:sp macro="" textlink="">
      <xdr:nvSpPr>
        <xdr:cNvPr id="10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0030000}"/>
            </a:ext>
          </a:extLst>
        </xdr:cNvPr>
        <xdr:cNvSpPr/>
      </xdr:nvSpPr>
      <xdr:spPr bwMode="auto">
        <a:xfrm>
          <a:off x="4574198" y="861939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0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103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203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303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24</xdr:row>
      <xdr:rowOff>180975</xdr:rowOff>
    </xdr:from>
    <xdr:ext cx="304800" cy="247650"/>
    <xdr:sp macro="" textlink="">
      <xdr:nvSpPr>
        <xdr:cNvPr id="10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4030000}"/>
            </a:ext>
          </a:extLst>
        </xdr:cNvPr>
        <xdr:cNvSpPr/>
      </xdr:nvSpPr>
      <xdr:spPr bwMode="auto">
        <a:xfrm>
          <a:off x="4574198" y="8450873"/>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25</xdr:row>
      <xdr:rowOff>180975</xdr:rowOff>
    </xdr:from>
    <xdr:ext cx="304800" cy="247650"/>
    <xdr:sp macro="" textlink="">
      <xdr:nvSpPr>
        <xdr:cNvPr id="101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5030000}"/>
            </a:ext>
          </a:extLst>
        </xdr:cNvPr>
        <xdr:cNvSpPr/>
      </xdr:nvSpPr>
      <xdr:spPr bwMode="auto">
        <a:xfrm>
          <a:off x="4574198" y="861939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25</xdr:row>
      <xdr:rowOff>180975</xdr:rowOff>
    </xdr:from>
    <xdr:ext cx="304800" cy="247650"/>
    <xdr:sp macro="" textlink="">
      <xdr:nvSpPr>
        <xdr:cNvPr id="10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6030000}"/>
            </a:ext>
          </a:extLst>
        </xdr:cNvPr>
        <xdr:cNvSpPr/>
      </xdr:nvSpPr>
      <xdr:spPr bwMode="auto">
        <a:xfrm>
          <a:off x="4574198" y="861939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25</xdr:row>
      <xdr:rowOff>180975</xdr:rowOff>
    </xdr:from>
    <xdr:ext cx="304800" cy="247650"/>
    <xdr:sp macro="" textlink="">
      <xdr:nvSpPr>
        <xdr:cNvPr id="10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7030000}"/>
            </a:ext>
          </a:extLst>
        </xdr:cNvPr>
        <xdr:cNvSpPr/>
      </xdr:nvSpPr>
      <xdr:spPr bwMode="auto">
        <a:xfrm>
          <a:off x="4574198" y="861939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26</xdr:row>
      <xdr:rowOff>190500</xdr:rowOff>
    </xdr:from>
    <xdr:ext cx="304800" cy="247650"/>
    <xdr:sp macro="" textlink="">
      <xdr:nvSpPr>
        <xdr:cNvPr id="101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8030000}"/>
            </a:ext>
          </a:extLst>
        </xdr:cNvPr>
        <xdr:cNvSpPr/>
      </xdr:nvSpPr>
      <xdr:spPr bwMode="auto">
        <a:xfrm>
          <a:off x="46122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903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A03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26</xdr:row>
      <xdr:rowOff>190500</xdr:rowOff>
    </xdr:from>
    <xdr:ext cx="304800" cy="247650"/>
    <xdr:sp macro="" textlink="">
      <xdr:nvSpPr>
        <xdr:cNvPr id="101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B030000}"/>
            </a:ext>
          </a:extLst>
        </xdr:cNvPr>
        <xdr:cNvSpPr/>
      </xdr:nvSpPr>
      <xdr:spPr bwMode="auto">
        <a:xfrm>
          <a:off x="46122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2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C03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D03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E03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26</xdr:row>
      <xdr:rowOff>190500</xdr:rowOff>
    </xdr:from>
    <xdr:ext cx="304800" cy="247650"/>
    <xdr:sp macro="" textlink="">
      <xdr:nvSpPr>
        <xdr:cNvPr id="102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F030000}"/>
            </a:ext>
          </a:extLst>
        </xdr:cNvPr>
        <xdr:cNvSpPr/>
      </xdr:nvSpPr>
      <xdr:spPr bwMode="auto">
        <a:xfrm>
          <a:off x="46122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2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004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104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204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26</xdr:row>
      <xdr:rowOff>190500</xdr:rowOff>
    </xdr:from>
    <xdr:ext cx="304800" cy="247650"/>
    <xdr:sp macro="" textlink="">
      <xdr:nvSpPr>
        <xdr:cNvPr id="102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3040000}"/>
            </a:ext>
          </a:extLst>
        </xdr:cNvPr>
        <xdr:cNvSpPr/>
      </xdr:nvSpPr>
      <xdr:spPr bwMode="auto">
        <a:xfrm>
          <a:off x="46122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2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404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504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604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26</xdr:row>
      <xdr:rowOff>190500</xdr:rowOff>
    </xdr:from>
    <xdr:ext cx="304800" cy="247650"/>
    <xdr:sp macro="" textlink="">
      <xdr:nvSpPr>
        <xdr:cNvPr id="103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7040000}"/>
            </a:ext>
          </a:extLst>
        </xdr:cNvPr>
        <xdr:cNvSpPr/>
      </xdr:nvSpPr>
      <xdr:spPr bwMode="auto">
        <a:xfrm>
          <a:off x="46122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3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804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904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A04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26</xdr:row>
      <xdr:rowOff>190500</xdr:rowOff>
    </xdr:from>
    <xdr:ext cx="304800" cy="247650"/>
    <xdr:sp macro="" textlink="">
      <xdr:nvSpPr>
        <xdr:cNvPr id="103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B040000}"/>
            </a:ext>
          </a:extLst>
        </xdr:cNvPr>
        <xdr:cNvSpPr/>
      </xdr:nvSpPr>
      <xdr:spPr bwMode="auto">
        <a:xfrm>
          <a:off x="46122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27</xdr:row>
      <xdr:rowOff>180975</xdr:rowOff>
    </xdr:from>
    <xdr:ext cx="304800" cy="247650"/>
    <xdr:sp macro="" textlink="">
      <xdr:nvSpPr>
        <xdr:cNvPr id="103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0C040000}"/>
            </a:ext>
          </a:extLst>
        </xdr:cNvPr>
        <xdr:cNvSpPr/>
      </xdr:nvSpPr>
      <xdr:spPr bwMode="auto">
        <a:xfrm>
          <a:off x="4612298" y="89564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28</xdr:row>
      <xdr:rowOff>190500</xdr:rowOff>
    </xdr:from>
    <xdr:ext cx="304800" cy="247650"/>
    <xdr:sp macro="" textlink="">
      <xdr:nvSpPr>
        <xdr:cNvPr id="103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D040000}"/>
            </a:ext>
          </a:extLst>
        </xdr:cNvPr>
        <xdr:cNvSpPr/>
      </xdr:nvSpPr>
      <xdr:spPr bwMode="auto">
        <a:xfrm>
          <a:off x="46122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E04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27</xdr:row>
      <xdr:rowOff>190500</xdr:rowOff>
    </xdr:from>
    <xdr:ext cx="304800" cy="247650"/>
    <xdr:sp macro="" textlink="">
      <xdr:nvSpPr>
        <xdr:cNvPr id="103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F040000}"/>
            </a:ext>
          </a:extLst>
        </xdr:cNvPr>
        <xdr:cNvSpPr/>
      </xdr:nvSpPr>
      <xdr:spPr bwMode="auto">
        <a:xfrm>
          <a:off x="4612298" y="89564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27</xdr:row>
      <xdr:rowOff>180975</xdr:rowOff>
    </xdr:from>
    <xdr:ext cx="304800" cy="247650"/>
    <xdr:sp macro="" textlink="">
      <xdr:nvSpPr>
        <xdr:cNvPr id="10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0040000}"/>
            </a:ext>
          </a:extLst>
        </xdr:cNvPr>
        <xdr:cNvSpPr/>
      </xdr:nvSpPr>
      <xdr:spPr bwMode="auto">
        <a:xfrm>
          <a:off x="4574198" y="89564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27</xdr:row>
      <xdr:rowOff>180975</xdr:rowOff>
    </xdr:from>
    <xdr:ext cx="304800" cy="247650"/>
    <xdr:sp macro="" textlink="">
      <xdr:nvSpPr>
        <xdr:cNvPr id="10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1040000}"/>
            </a:ext>
          </a:extLst>
        </xdr:cNvPr>
        <xdr:cNvSpPr/>
      </xdr:nvSpPr>
      <xdr:spPr bwMode="auto">
        <a:xfrm>
          <a:off x="4574198" y="89564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104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204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10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304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10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404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26</xdr:row>
      <xdr:rowOff>180975</xdr:rowOff>
    </xdr:from>
    <xdr:ext cx="304800" cy="247650"/>
    <xdr:sp macro="" textlink="">
      <xdr:nvSpPr>
        <xdr:cNvPr id="10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5040000}"/>
            </a:ext>
          </a:extLst>
        </xdr:cNvPr>
        <xdr:cNvSpPr/>
      </xdr:nvSpPr>
      <xdr:spPr bwMode="auto">
        <a:xfrm>
          <a:off x="4574198" y="8787912"/>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27</xdr:row>
      <xdr:rowOff>180975</xdr:rowOff>
    </xdr:from>
    <xdr:ext cx="304800" cy="247650"/>
    <xdr:sp macro="" textlink="">
      <xdr:nvSpPr>
        <xdr:cNvPr id="104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6040000}"/>
            </a:ext>
          </a:extLst>
        </xdr:cNvPr>
        <xdr:cNvSpPr/>
      </xdr:nvSpPr>
      <xdr:spPr bwMode="auto">
        <a:xfrm>
          <a:off x="4574198" y="89564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27</xdr:row>
      <xdr:rowOff>180975</xdr:rowOff>
    </xdr:from>
    <xdr:ext cx="304800" cy="247650"/>
    <xdr:sp macro="" textlink="">
      <xdr:nvSpPr>
        <xdr:cNvPr id="10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7040000}"/>
            </a:ext>
          </a:extLst>
        </xdr:cNvPr>
        <xdr:cNvSpPr/>
      </xdr:nvSpPr>
      <xdr:spPr bwMode="auto">
        <a:xfrm>
          <a:off x="4574198" y="89564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27</xdr:row>
      <xdr:rowOff>180975</xdr:rowOff>
    </xdr:from>
    <xdr:ext cx="304800" cy="247650"/>
    <xdr:sp macro="" textlink="">
      <xdr:nvSpPr>
        <xdr:cNvPr id="10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8040000}"/>
            </a:ext>
          </a:extLst>
        </xdr:cNvPr>
        <xdr:cNvSpPr/>
      </xdr:nvSpPr>
      <xdr:spPr bwMode="auto">
        <a:xfrm>
          <a:off x="4574198" y="8956431"/>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28</xdr:row>
      <xdr:rowOff>190500</xdr:rowOff>
    </xdr:from>
    <xdr:ext cx="304800" cy="247650"/>
    <xdr:sp macro="" textlink="">
      <xdr:nvSpPr>
        <xdr:cNvPr id="104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9040000}"/>
            </a:ext>
          </a:extLst>
        </xdr:cNvPr>
        <xdr:cNvSpPr/>
      </xdr:nvSpPr>
      <xdr:spPr bwMode="auto">
        <a:xfrm>
          <a:off x="46122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10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A04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28</xdr:row>
      <xdr:rowOff>180975</xdr:rowOff>
    </xdr:from>
    <xdr:ext cx="304800" cy="247650"/>
    <xdr:sp macro="" textlink="">
      <xdr:nvSpPr>
        <xdr:cNvPr id="10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B040000}"/>
            </a:ext>
          </a:extLst>
        </xdr:cNvPr>
        <xdr:cNvSpPr/>
      </xdr:nvSpPr>
      <xdr:spPr bwMode="auto">
        <a:xfrm>
          <a:off x="4574198" y="9124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39</xdr:row>
      <xdr:rowOff>180975</xdr:rowOff>
    </xdr:from>
    <xdr:ext cx="304800" cy="247650"/>
    <xdr:sp macro="" textlink="">
      <xdr:nvSpPr>
        <xdr:cNvPr id="105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C040000}"/>
            </a:ext>
          </a:extLst>
        </xdr:cNvPr>
        <xdr:cNvSpPr/>
      </xdr:nvSpPr>
      <xdr:spPr bwMode="auto">
        <a:xfrm>
          <a:off x="3621698" y="85168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39</xdr:row>
      <xdr:rowOff>180975</xdr:rowOff>
    </xdr:from>
    <xdr:ext cx="304800" cy="247650"/>
    <xdr:sp macro="" textlink="">
      <xdr:nvSpPr>
        <xdr:cNvPr id="105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1D040000}"/>
            </a:ext>
          </a:extLst>
        </xdr:cNvPr>
        <xdr:cNvSpPr/>
      </xdr:nvSpPr>
      <xdr:spPr bwMode="auto">
        <a:xfrm>
          <a:off x="4612298" y="85168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39</xdr:row>
      <xdr:rowOff>180975</xdr:rowOff>
    </xdr:from>
    <xdr:ext cx="304800" cy="247650"/>
    <xdr:sp macro="" textlink="">
      <xdr:nvSpPr>
        <xdr:cNvPr id="10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E040000}"/>
            </a:ext>
          </a:extLst>
        </xdr:cNvPr>
        <xdr:cNvSpPr/>
      </xdr:nvSpPr>
      <xdr:spPr bwMode="auto">
        <a:xfrm>
          <a:off x="3621698" y="85168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39</xdr:row>
      <xdr:rowOff>190500</xdr:rowOff>
    </xdr:from>
    <xdr:ext cx="304800" cy="247650"/>
    <xdr:sp macro="" textlink="">
      <xdr:nvSpPr>
        <xdr:cNvPr id="105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F040000}"/>
            </a:ext>
          </a:extLst>
        </xdr:cNvPr>
        <xdr:cNvSpPr/>
      </xdr:nvSpPr>
      <xdr:spPr bwMode="auto">
        <a:xfrm>
          <a:off x="4612298" y="85168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39</xdr:row>
      <xdr:rowOff>180975</xdr:rowOff>
    </xdr:from>
    <xdr:ext cx="304800" cy="247650"/>
    <xdr:sp macro="" textlink="">
      <xdr:nvSpPr>
        <xdr:cNvPr id="10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0040000}"/>
            </a:ext>
          </a:extLst>
        </xdr:cNvPr>
        <xdr:cNvSpPr/>
      </xdr:nvSpPr>
      <xdr:spPr bwMode="auto">
        <a:xfrm>
          <a:off x="4574198" y="85168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39</xdr:row>
      <xdr:rowOff>180975</xdr:rowOff>
    </xdr:from>
    <xdr:ext cx="304800" cy="247650"/>
    <xdr:sp macro="" textlink="">
      <xdr:nvSpPr>
        <xdr:cNvPr id="10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1040000}"/>
            </a:ext>
          </a:extLst>
        </xdr:cNvPr>
        <xdr:cNvSpPr/>
      </xdr:nvSpPr>
      <xdr:spPr bwMode="auto">
        <a:xfrm>
          <a:off x="3621698" y="85168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39</xdr:row>
      <xdr:rowOff>180975</xdr:rowOff>
    </xdr:from>
    <xdr:ext cx="304800" cy="247650"/>
    <xdr:sp macro="" textlink="">
      <xdr:nvSpPr>
        <xdr:cNvPr id="10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2040000}"/>
            </a:ext>
          </a:extLst>
        </xdr:cNvPr>
        <xdr:cNvSpPr/>
      </xdr:nvSpPr>
      <xdr:spPr bwMode="auto">
        <a:xfrm>
          <a:off x="4574198" y="85168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39</xdr:row>
      <xdr:rowOff>180975</xdr:rowOff>
    </xdr:from>
    <xdr:ext cx="304800" cy="247650"/>
    <xdr:sp macro="" textlink="">
      <xdr:nvSpPr>
        <xdr:cNvPr id="105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3040000}"/>
            </a:ext>
          </a:extLst>
        </xdr:cNvPr>
        <xdr:cNvSpPr/>
      </xdr:nvSpPr>
      <xdr:spPr bwMode="auto">
        <a:xfrm>
          <a:off x="4574198" y="85168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39</xdr:row>
      <xdr:rowOff>180975</xdr:rowOff>
    </xdr:from>
    <xdr:ext cx="304800" cy="247650"/>
    <xdr:sp macro="" textlink="">
      <xdr:nvSpPr>
        <xdr:cNvPr id="10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4040000}"/>
            </a:ext>
          </a:extLst>
        </xdr:cNvPr>
        <xdr:cNvSpPr/>
      </xdr:nvSpPr>
      <xdr:spPr bwMode="auto">
        <a:xfrm>
          <a:off x="4574198" y="85168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39</xdr:row>
      <xdr:rowOff>180975</xdr:rowOff>
    </xdr:from>
    <xdr:ext cx="304800" cy="247650"/>
    <xdr:sp macro="" textlink="">
      <xdr:nvSpPr>
        <xdr:cNvPr id="10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5040000}"/>
            </a:ext>
          </a:extLst>
        </xdr:cNvPr>
        <xdr:cNvSpPr/>
      </xdr:nvSpPr>
      <xdr:spPr bwMode="auto">
        <a:xfrm>
          <a:off x="4574198" y="851681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12</xdr:col>
      <xdr:colOff>21981</xdr:colOff>
      <xdr:row>6</xdr:row>
      <xdr:rowOff>14653</xdr:rowOff>
    </xdr:from>
    <xdr:to>
      <xdr:col>12</xdr:col>
      <xdr:colOff>168520</xdr:colOff>
      <xdr:row>6</xdr:row>
      <xdr:rowOff>175846</xdr:rowOff>
    </xdr:to>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5956789" y="1941634"/>
          <a:ext cx="146539" cy="161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900">
              <a:latin typeface="HG丸ｺﾞｼｯｸM-PRO" panose="020F0600000000000000" pitchFamily="50" charset="-128"/>
              <a:ea typeface="HG丸ｺﾞｼｯｸM-PRO" panose="020F0600000000000000" pitchFamily="50" charset="-128"/>
            </a:rPr>
            <a:t>㋐</a:t>
          </a:r>
        </a:p>
      </xdr:txBody>
    </xdr:sp>
    <xdr:clientData/>
  </xdr:twoCellAnchor>
  <xdr:twoCellAnchor>
    <xdr:from>
      <xdr:col>15</xdr:col>
      <xdr:colOff>21981</xdr:colOff>
      <xdr:row>6</xdr:row>
      <xdr:rowOff>7327</xdr:rowOff>
    </xdr:from>
    <xdr:to>
      <xdr:col>15</xdr:col>
      <xdr:colOff>168520</xdr:colOff>
      <xdr:row>6</xdr:row>
      <xdr:rowOff>168520</xdr:rowOff>
    </xdr:to>
    <xdr:sp macro="" textlink="">
      <xdr:nvSpPr>
        <xdr:cNvPr id="1063" name="テキスト ボックス 1062">
          <a:extLst>
            <a:ext uri="{FF2B5EF4-FFF2-40B4-BE49-F238E27FC236}">
              <a16:creationId xmlns:a16="http://schemas.microsoft.com/office/drawing/2014/main" id="{00000000-0008-0000-0300-000027040000}"/>
            </a:ext>
          </a:extLst>
        </xdr:cNvPr>
        <xdr:cNvSpPr txBox="1"/>
      </xdr:nvSpPr>
      <xdr:spPr>
        <a:xfrm>
          <a:off x="7319596" y="1934308"/>
          <a:ext cx="146539" cy="161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900">
              <a:latin typeface="HG丸ｺﾞｼｯｸM-PRO" panose="020F0600000000000000" pitchFamily="50" charset="-128"/>
              <a:ea typeface="HG丸ｺﾞｼｯｸM-PRO" panose="020F0600000000000000" pitchFamily="50" charset="-128"/>
            </a:rPr>
            <a:t>㋑</a:t>
          </a:r>
        </a:p>
      </xdr:txBody>
    </xdr:sp>
    <xdr:clientData/>
  </xdr:twoCellAnchor>
  <xdr:twoCellAnchor>
    <xdr:from>
      <xdr:col>12</xdr:col>
      <xdr:colOff>21981</xdr:colOff>
      <xdr:row>45</xdr:row>
      <xdr:rowOff>14654</xdr:rowOff>
    </xdr:from>
    <xdr:to>
      <xdr:col>12</xdr:col>
      <xdr:colOff>168520</xdr:colOff>
      <xdr:row>45</xdr:row>
      <xdr:rowOff>175847</xdr:rowOff>
    </xdr:to>
    <xdr:sp macro="" textlink="">
      <xdr:nvSpPr>
        <xdr:cNvPr id="1064" name="テキスト ボックス 1063">
          <a:extLst>
            <a:ext uri="{FF2B5EF4-FFF2-40B4-BE49-F238E27FC236}">
              <a16:creationId xmlns:a16="http://schemas.microsoft.com/office/drawing/2014/main" id="{00000000-0008-0000-0300-000028040000}"/>
            </a:ext>
          </a:extLst>
        </xdr:cNvPr>
        <xdr:cNvSpPr txBox="1"/>
      </xdr:nvSpPr>
      <xdr:spPr>
        <a:xfrm>
          <a:off x="5956789" y="8770327"/>
          <a:ext cx="146539" cy="161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900">
              <a:latin typeface="HG丸ｺﾞｼｯｸM-PRO" panose="020F0600000000000000" pitchFamily="50" charset="-128"/>
              <a:ea typeface="HG丸ｺﾞｼｯｸM-PRO" panose="020F0600000000000000" pitchFamily="50" charset="-128"/>
            </a:rPr>
            <a:t>㋒</a:t>
          </a:r>
        </a:p>
      </xdr:txBody>
    </xdr:sp>
    <xdr:clientData/>
  </xdr:twoCellAnchor>
  <xdr:twoCellAnchor>
    <xdr:from>
      <xdr:col>15</xdr:col>
      <xdr:colOff>29308</xdr:colOff>
      <xdr:row>45</xdr:row>
      <xdr:rowOff>14654</xdr:rowOff>
    </xdr:from>
    <xdr:to>
      <xdr:col>15</xdr:col>
      <xdr:colOff>175847</xdr:colOff>
      <xdr:row>45</xdr:row>
      <xdr:rowOff>175847</xdr:rowOff>
    </xdr:to>
    <xdr:sp macro="" textlink="">
      <xdr:nvSpPr>
        <xdr:cNvPr id="1065" name="テキスト ボックス 1064">
          <a:extLst>
            <a:ext uri="{FF2B5EF4-FFF2-40B4-BE49-F238E27FC236}">
              <a16:creationId xmlns:a16="http://schemas.microsoft.com/office/drawing/2014/main" id="{00000000-0008-0000-0300-000029040000}"/>
            </a:ext>
          </a:extLst>
        </xdr:cNvPr>
        <xdr:cNvSpPr txBox="1"/>
      </xdr:nvSpPr>
      <xdr:spPr>
        <a:xfrm>
          <a:off x="7326923" y="8770327"/>
          <a:ext cx="146539" cy="161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900">
              <a:latin typeface="HG丸ｺﾞｼｯｸM-PRO" panose="020F0600000000000000" pitchFamily="50" charset="-128"/>
              <a:ea typeface="HG丸ｺﾞｼｯｸM-PRO" panose="020F0600000000000000" pitchFamily="50" charset="-128"/>
            </a:rPr>
            <a:t>㋓</a:t>
          </a:r>
        </a:p>
      </xdr:txBody>
    </xdr:sp>
    <xdr:clientData/>
  </xdr:twoCellAnchor>
  <xdr:twoCellAnchor>
    <xdr:from>
      <xdr:col>10</xdr:col>
      <xdr:colOff>21980</xdr:colOff>
      <xdr:row>47</xdr:row>
      <xdr:rowOff>7327</xdr:rowOff>
    </xdr:from>
    <xdr:to>
      <xdr:col>11</xdr:col>
      <xdr:colOff>180974</xdr:colOff>
      <xdr:row>47</xdr:row>
      <xdr:rowOff>171450</xdr:rowOff>
    </xdr:to>
    <xdr:sp macro="" textlink="">
      <xdr:nvSpPr>
        <xdr:cNvPr id="1066" name="テキスト ボックス 1065">
          <a:extLst>
            <a:ext uri="{FF2B5EF4-FFF2-40B4-BE49-F238E27FC236}">
              <a16:creationId xmlns:a16="http://schemas.microsoft.com/office/drawing/2014/main" id="{00000000-0008-0000-0300-00002A040000}"/>
            </a:ext>
          </a:extLst>
        </xdr:cNvPr>
        <xdr:cNvSpPr txBox="1"/>
      </xdr:nvSpPr>
      <xdr:spPr>
        <a:xfrm>
          <a:off x="4860680" y="9427552"/>
          <a:ext cx="720969" cy="164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900">
              <a:latin typeface="HG丸ｺﾞｼｯｸM-PRO" panose="020F0600000000000000" pitchFamily="50" charset="-128"/>
              <a:ea typeface="HG丸ｺﾞｼｯｸM-PRO" panose="020F0600000000000000" pitchFamily="50" charset="-128"/>
            </a:rPr>
            <a:t>（㋐＋㋒）</a:t>
          </a:r>
        </a:p>
      </xdr:txBody>
    </xdr:sp>
    <xdr:clientData/>
  </xdr:twoCellAnchor>
  <xdr:twoCellAnchor>
    <xdr:from>
      <xdr:col>14</xdr:col>
      <xdr:colOff>36635</xdr:colOff>
      <xdr:row>47</xdr:row>
      <xdr:rowOff>7327</xdr:rowOff>
    </xdr:from>
    <xdr:to>
      <xdr:col>15</xdr:col>
      <xdr:colOff>219808</xdr:colOff>
      <xdr:row>47</xdr:row>
      <xdr:rowOff>161193</xdr:rowOff>
    </xdr:to>
    <xdr:sp macro="" textlink="">
      <xdr:nvSpPr>
        <xdr:cNvPr id="1067" name="テキスト ボックス 1066">
          <a:extLst>
            <a:ext uri="{FF2B5EF4-FFF2-40B4-BE49-F238E27FC236}">
              <a16:creationId xmlns:a16="http://schemas.microsoft.com/office/drawing/2014/main" id="{00000000-0008-0000-0300-00002B040000}"/>
            </a:ext>
          </a:extLst>
        </xdr:cNvPr>
        <xdr:cNvSpPr txBox="1"/>
      </xdr:nvSpPr>
      <xdr:spPr>
        <a:xfrm>
          <a:off x="6945923" y="9400442"/>
          <a:ext cx="571500" cy="153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900">
              <a:latin typeface="HG丸ｺﾞｼｯｸM-PRO" panose="020F0600000000000000" pitchFamily="50" charset="-128"/>
              <a:ea typeface="HG丸ｺﾞｼｯｸM-PRO" panose="020F0600000000000000" pitchFamily="50" charset="-128"/>
            </a:rPr>
            <a:t>（㋑＋㋓）</a:t>
          </a:r>
        </a:p>
      </xdr:txBody>
    </xdr:sp>
    <xdr:clientData/>
  </xdr:twoCellAnchor>
  <xdr:twoCellAnchor>
    <xdr:from>
      <xdr:col>2</xdr:col>
      <xdr:colOff>923192</xdr:colOff>
      <xdr:row>50</xdr:row>
      <xdr:rowOff>7326</xdr:rowOff>
    </xdr:from>
    <xdr:to>
      <xdr:col>3</xdr:col>
      <xdr:colOff>542192</xdr:colOff>
      <xdr:row>50</xdr:row>
      <xdr:rowOff>161192</xdr:rowOff>
    </xdr:to>
    <xdr:sp macro="" textlink="">
      <xdr:nvSpPr>
        <xdr:cNvPr id="1068" name="テキスト ボックス 1067">
          <a:extLst>
            <a:ext uri="{FF2B5EF4-FFF2-40B4-BE49-F238E27FC236}">
              <a16:creationId xmlns:a16="http://schemas.microsoft.com/office/drawing/2014/main" id="{00000000-0008-0000-0300-00002C040000}"/>
            </a:ext>
          </a:extLst>
        </xdr:cNvPr>
        <xdr:cNvSpPr txBox="1"/>
      </xdr:nvSpPr>
      <xdr:spPr>
        <a:xfrm>
          <a:off x="1963615" y="10257691"/>
          <a:ext cx="571500" cy="153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700">
              <a:latin typeface="HG丸ｺﾞｼｯｸM-PRO" panose="020F0600000000000000" pitchFamily="50" charset="-128"/>
              <a:ea typeface="HG丸ｺﾞｼｯｸM-PRO" panose="020F0600000000000000" pitchFamily="50" charset="-128"/>
            </a:rPr>
            <a:t>（合計）</a:t>
          </a:r>
        </a:p>
      </xdr:txBody>
    </xdr:sp>
    <xdr:clientData/>
  </xdr:twoCellAnchor>
  <xdr:twoCellAnchor>
    <xdr:from>
      <xdr:col>2</xdr:col>
      <xdr:colOff>923191</xdr:colOff>
      <xdr:row>52</xdr:row>
      <xdr:rowOff>7326</xdr:rowOff>
    </xdr:from>
    <xdr:to>
      <xdr:col>4</xdr:col>
      <xdr:colOff>359018</xdr:colOff>
      <xdr:row>52</xdr:row>
      <xdr:rowOff>190499</xdr:rowOff>
    </xdr:to>
    <xdr:sp macro="" textlink="">
      <xdr:nvSpPr>
        <xdr:cNvPr id="1069" name="テキスト ボックス 1068">
          <a:extLst>
            <a:ext uri="{FF2B5EF4-FFF2-40B4-BE49-F238E27FC236}">
              <a16:creationId xmlns:a16="http://schemas.microsoft.com/office/drawing/2014/main" id="{00000000-0008-0000-0300-00002D040000}"/>
            </a:ext>
          </a:extLst>
        </xdr:cNvPr>
        <xdr:cNvSpPr txBox="1"/>
      </xdr:nvSpPr>
      <xdr:spPr>
        <a:xfrm>
          <a:off x="1963614" y="11224845"/>
          <a:ext cx="1150327" cy="1831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700">
              <a:latin typeface="HG丸ｺﾞｼｯｸM-PRO" panose="020F0600000000000000" pitchFamily="50" charset="-128"/>
              <a:ea typeface="HG丸ｺﾞｼｯｸM-PRO" panose="020F0600000000000000" pitchFamily="50" charset="-128"/>
            </a:rPr>
            <a:t>（赤字のときは０円）</a:t>
          </a:r>
        </a:p>
      </xdr:txBody>
    </xdr:sp>
    <xdr:clientData/>
  </xdr:twoCellAnchor>
  <xdr:twoCellAnchor>
    <xdr:from>
      <xdr:col>2</xdr:col>
      <xdr:colOff>930519</xdr:colOff>
      <xdr:row>55</xdr:row>
      <xdr:rowOff>7327</xdr:rowOff>
    </xdr:from>
    <xdr:to>
      <xdr:col>4</xdr:col>
      <xdr:colOff>402981</xdr:colOff>
      <xdr:row>55</xdr:row>
      <xdr:rowOff>168519</xdr:rowOff>
    </xdr:to>
    <xdr:sp macro="" textlink="">
      <xdr:nvSpPr>
        <xdr:cNvPr id="1070" name="テキスト ボックス 1069">
          <a:extLst>
            <a:ext uri="{FF2B5EF4-FFF2-40B4-BE49-F238E27FC236}">
              <a16:creationId xmlns:a16="http://schemas.microsoft.com/office/drawing/2014/main" id="{00000000-0008-0000-0300-00002E040000}"/>
            </a:ext>
          </a:extLst>
        </xdr:cNvPr>
        <xdr:cNvSpPr txBox="1"/>
      </xdr:nvSpPr>
      <xdr:spPr>
        <a:xfrm>
          <a:off x="1970942" y="12675577"/>
          <a:ext cx="1186962" cy="161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700">
              <a:latin typeface="HG丸ｺﾞｼｯｸM-PRO" panose="020F0600000000000000" pitchFamily="50" charset="-128"/>
              <a:ea typeface="HG丸ｺﾞｼｯｸM-PRO" panose="020F0600000000000000" pitchFamily="50" charset="-128"/>
            </a:rPr>
            <a:t>（赤字のときは０円）</a:t>
          </a:r>
        </a:p>
      </xdr:txBody>
    </xdr:sp>
    <xdr:clientData/>
  </xdr:twoCellAnchor>
  <xdr:twoCellAnchor>
    <xdr:from>
      <xdr:col>2</xdr:col>
      <xdr:colOff>930519</xdr:colOff>
      <xdr:row>56</xdr:row>
      <xdr:rowOff>7327</xdr:rowOff>
    </xdr:from>
    <xdr:to>
      <xdr:col>6</xdr:col>
      <xdr:colOff>36635</xdr:colOff>
      <xdr:row>56</xdr:row>
      <xdr:rowOff>168519</xdr:rowOff>
    </xdr:to>
    <xdr:sp macro="" textlink="">
      <xdr:nvSpPr>
        <xdr:cNvPr id="1071" name="テキスト ボックス 1070">
          <a:extLst>
            <a:ext uri="{FF2B5EF4-FFF2-40B4-BE49-F238E27FC236}">
              <a16:creationId xmlns:a16="http://schemas.microsoft.com/office/drawing/2014/main" id="{00000000-0008-0000-0300-00002F040000}"/>
            </a:ext>
          </a:extLst>
        </xdr:cNvPr>
        <xdr:cNvSpPr txBox="1"/>
      </xdr:nvSpPr>
      <xdr:spPr>
        <a:xfrm>
          <a:off x="1970942" y="13159154"/>
          <a:ext cx="1919655" cy="161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700">
              <a:latin typeface="HG丸ｺﾞｼｯｸM-PRO" panose="020F0600000000000000" pitchFamily="50" charset="-128"/>
              <a:ea typeface="HG丸ｺﾞｼｯｸM-PRO" panose="020F0600000000000000" pitchFamily="50" charset="-128"/>
            </a:rPr>
            <a:t>（最高</a:t>
          </a:r>
          <a:r>
            <a:rPr kumimoji="1" lang="en-US" altLang="ja-JP" sz="700">
              <a:latin typeface="HG丸ｺﾞｼｯｸM-PRO" panose="020F0600000000000000" pitchFamily="50" charset="-128"/>
              <a:ea typeface="HG丸ｺﾞｼｯｸM-PRO" panose="020F0600000000000000" pitchFamily="50" charset="-128"/>
            </a:rPr>
            <a:t>200</a:t>
          </a:r>
          <a:r>
            <a:rPr kumimoji="1" lang="ja-JP" altLang="en-US" sz="700">
              <a:latin typeface="HG丸ｺﾞｼｯｸM-PRO" panose="020F0600000000000000" pitchFamily="50" charset="-128"/>
              <a:ea typeface="HG丸ｺﾞｼｯｸM-PRO" panose="020F0600000000000000" pitchFamily="50" charset="-128"/>
            </a:rPr>
            <a:t>万円、赤字のときは０円）</a:t>
          </a:r>
        </a:p>
      </xdr:txBody>
    </xdr:sp>
    <xdr:clientData/>
  </xdr:twoCellAnchor>
  <xdr:oneCellAnchor>
    <xdr:from>
      <xdr:col>5</xdr:col>
      <xdr:colOff>9525</xdr:colOff>
      <xdr:row>14</xdr:row>
      <xdr:rowOff>180975</xdr:rowOff>
    </xdr:from>
    <xdr:ext cx="301137" cy="254244"/>
    <xdr:sp macro="" textlink="">
      <xdr:nvSpPr>
        <xdr:cNvPr id="10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0040000}"/>
            </a:ext>
          </a:extLst>
        </xdr:cNvPr>
        <xdr:cNvSpPr/>
      </xdr:nvSpPr>
      <xdr:spPr bwMode="auto">
        <a:xfrm>
          <a:off x="3619500" y="33337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15</xdr:row>
      <xdr:rowOff>180975</xdr:rowOff>
    </xdr:from>
    <xdr:ext cx="301137" cy="257175"/>
    <xdr:sp macro="" textlink="">
      <xdr:nvSpPr>
        <xdr:cNvPr id="107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1040000}"/>
            </a:ext>
          </a:extLst>
        </xdr:cNvPr>
        <xdr:cNvSpPr/>
      </xdr:nvSpPr>
      <xdr:spPr bwMode="auto">
        <a:xfrm>
          <a:off x="3619500" y="35052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15</xdr:row>
      <xdr:rowOff>180975</xdr:rowOff>
    </xdr:from>
    <xdr:ext cx="304800" cy="247650"/>
    <xdr:sp macro="" textlink="">
      <xdr:nvSpPr>
        <xdr:cNvPr id="10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2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15</xdr:row>
      <xdr:rowOff>180975</xdr:rowOff>
    </xdr:from>
    <xdr:ext cx="304800" cy="247650"/>
    <xdr:sp macro="" textlink="">
      <xdr:nvSpPr>
        <xdr:cNvPr id="10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3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16</xdr:row>
      <xdr:rowOff>180975</xdr:rowOff>
    </xdr:from>
    <xdr:ext cx="301137" cy="254244"/>
    <xdr:sp macro="" textlink="">
      <xdr:nvSpPr>
        <xdr:cNvPr id="10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4040000}"/>
            </a:ext>
          </a:extLst>
        </xdr:cNvPr>
        <xdr:cNvSpPr/>
      </xdr:nvSpPr>
      <xdr:spPr bwMode="auto">
        <a:xfrm>
          <a:off x="3619500" y="33337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17</xdr:row>
      <xdr:rowOff>180975</xdr:rowOff>
    </xdr:from>
    <xdr:ext cx="301137" cy="257175"/>
    <xdr:sp macro="" textlink="">
      <xdr:nvSpPr>
        <xdr:cNvPr id="107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5040000}"/>
            </a:ext>
          </a:extLst>
        </xdr:cNvPr>
        <xdr:cNvSpPr/>
      </xdr:nvSpPr>
      <xdr:spPr bwMode="auto">
        <a:xfrm>
          <a:off x="3619500" y="35052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17</xdr:row>
      <xdr:rowOff>180975</xdr:rowOff>
    </xdr:from>
    <xdr:ext cx="304800" cy="247650"/>
    <xdr:sp macro="" textlink="">
      <xdr:nvSpPr>
        <xdr:cNvPr id="10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6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17</xdr:row>
      <xdr:rowOff>180975</xdr:rowOff>
    </xdr:from>
    <xdr:ext cx="304800" cy="247650"/>
    <xdr:sp macro="" textlink="">
      <xdr:nvSpPr>
        <xdr:cNvPr id="10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7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18</xdr:row>
      <xdr:rowOff>180975</xdr:rowOff>
    </xdr:from>
    <xdr:ext cx="301137" cy="254244"/>
    <xdr:sp macro="" textlink="">
      <xdr:nvSpPr>
        <xdr:cNvPr id="10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8040000}"/>
            </a:ext>
          </a:extLst>
        </xdr:cNvPr>
        <xdr:cNvSpPr/>
      </xdr:nvSpPr>
      <xdr:spPr bwMode="auto">
        <a:xfrm>
          <a:off x="3619500" y="33337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19</xdr:row>
      <xdr:rowOff>180975</xdr:rowOff>
    </xdr:from>
    <xdr:ext cx="301137" cy="257175"/>
    <xdr:sp macro="" textlink="">
      <xdr:nvSpPr>
        <xdr:cNvPr id="108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9040000}"/>
            </a:ext>
          </a:extLst>
        </xdr:cNvPr>
        <xdr:cNvSpPr/>
      </xdr:nvSpPr>
      <xdr:spPr bwMode="auto">
        <a:xfrm>
          <a:off x="3619500" y="35052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19</xdr:row>
      <xdr:rowOff>180975</xdr:rowOff>
    </xdr:from>
    <xdr:ext cx="304800" cy="247650"/>
    <xdr:sp macro="" textlink="">
      <xdr:nvSpPr>
        <xdr:cNvPr id="10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A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19</xdr:row>
      <xdr:rowOff>180975</xdr:rowOff>
    </xdr:from>
    <xdr:ext cx="304800" cy="247650"/>
    <xdr:sp macro="" textlink="">
      <xdr:nvSpPr>
        <xdr:cNvPr id="10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B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20</xdr:row>
      <xdr:rowOff>180975</xdr:rowOff>
    </xdr:from>
    <xdr:ext cx="301137" cy="254244"/>
    <xdr:sp macro="" textlink="">
      <xdr:nvSpPr>
        <xdr:cNvPr id="10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C040000}"/>
            </a:ext>
          </a:extLst>
        </xdr:cNvPr>
        <xdr:cNvSpPr/>
      </xdr:nvSpPr>
      <xdr:spPr bwMode="auto">
        <a:xfrm>
          <a:off x="3619500" y="33337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21</xdr:row>
      <xdr:rowOff>180975</xdr:rowOff>
    </xdr:from>
    <xdr:ext cx="301137" cy="257175"/>
    <xdr:sp macro="" textlink="">
      <xdr:nvSpPr>
        <xdr:cNvPr id="108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D040000}"/>
            </a:ext>
          </a:extLst>
        </xdr:cNvPr>
        <xdr:cNvSpPr/>
      </xdr:nvSpPr>
      <xdr:spPr bwMode="auto">
        <a:xfrm>
          <a:off x="3619500" y="35052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21</xdr:row>
      <xdr:rowOff>180975</xdr:rowOff>
    </xdr:from>
    <xdr:ext cx="304800" cy="247650"/>
    <xdr:sp macro="" textlink="">
      <xdr:nvSpPr>
        <xdr:cNvPr id="10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E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21</xdr:row>
      <xdr:rowOff>180975</xdr:rowOff>
    </xdr:from>
    <xdr:ext cx="304800" cy="247650"/>
    <xdr:sp macro="" textlink="">
      <xdr:nvSpPr>
        <xdr:cNvPr id="10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F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22</xdr:row>
      <xdr:rowOff>180975</xdr:rowOff>
    </xdr:from>
    <xdr:ext cx="301137" cy="254244"/>
    <xdr:sp macro="" textlink="">
      <xdr:nvSpPr>
        <xdr:cNvPr id="10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0040000}"/>
            </a:ext>
          </a:extLst>
        </xdr:cNvPr>
        <xdr:cNvSpPr/>
      </xdr:nvSpPr>
      <xdr:spPr bwMode="auto">
        <a:xfrm>
          <a:off x="3619500" y="33337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23</xdr:row>
      <xdr:rowOff>180975</xdr:rowOff>
    </xdr:from>
    <xdr:ext cx="301137" cy="257175"/>
    <xdr:sp macro="" textlink="">
      <xdr:nvSpPr>
        <xdr:cNvPr id="108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1040000}"/>
            </a:ext>
          </a:extLst>
        </xdr:cNvPr>
        <xdr:cNvSpPr/>
      </xdr:nvSpPr>
      <xdr:spPr bwMode="auto">
        <a:xfrm>
          <a:off x="3619500" y="35052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23</xdr:row>
      <xdr:rowOff>180975</xdr:rowOff>
    </xdr:from>
    <xdr:ext cx="304800" cy="247650"/>
    <xdr:sp macro="" textlink="">
      <xdr:nvSpPr>
        <xdr:cNvPr id="10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2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23</xdr:row>
      <xdr:rowOff>180975</xdr:rowOff>
    </xdr:from>
    <xdr:ext cx="304800" cy="247650"/>
    <xdr:sp macro="" textlink="">
      <xdr:nvSpPr>
        <xdr:cNvPr id="10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3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24</xdr:row>
      <xdr:rowOff>180975</xdr:rowOff>
    </xdr:from>
    <xdr:ext cx="301137" cy="254244"/>
    <xdr:sp macro="" textlink="">
      <xdr:nvSpPr>
        <xdr:cNvPr id="10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4040000}"/>
            </a:ext>
          </a:extLst>
        </xdr:cNvPr>
        <xdr:cNvSpPr/>
      </xdr:nvSpPr>
      <xdr:spPr bwMode="auto">
        <a:xfrm>
          <a:off x="3619500" y="33337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25</xdr:row>
      <xdr:rowOff>180975</xdr:rowOff>
    </xdr:from>
    <xdr:ext cx="301137" cy="257175"/>
    <xdr:sp macro="" textlink="">
      <xdr:nvSpPr>
        <xdr:cNvPr id="109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5040000}"/>
            </a:ext>
          </a:extLst>
        </xdr:cNvPr>
        <xdr:cNvSpPr/>
      </xdr:nvSpPr>
      <xdr:spPr bwMode="auto">
        <a:xfrm>
          <a:off x="3619500" y="35052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25</xdr:row>
      <xdr:rowOff>180975</xdr:rowOff>
    </xdr:from>
    <xdr:ext cx="304800" cy="247650"/>
    <xdr:sp macro="" textlink="">
      <xdr:nvSpPr>
        <xdr:cNvPr id="10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6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25</xdr:row>
      <xdr:rowOff>180975</xdr:rowOff>
    </xdr:from>
    <xdr:ext cx="304800" cy="247650"/>
    <xdr:sp macro="" textlink="">
      <xdr:nvSpPr>
        <xdr:cNvPr id="10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7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26</xdr:row>
      <xdr:rowOff>180975</xdr:rowOff>
    </xdr:from>
    <xdr:ext cx="301137" cy="254244"/>
    <xdr:sp macro="" textlink="">
      <xdr:nvSpPr>
        <xdr:cNvPr id="10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8040000}"/>
            </a:ext>
          </a:extLst>
        </xdr:cNvPr>
        <xdr:cNvSpPr/>
      </xdr:nvSpPr>
      <xdr:spPr bwMode="auto">
        <a:xfrm>
          <a:off x="3619500" y="33337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27</xdr:row>
      <xdr:rowOff>180975</xdr:rowOff>
    </xdr:from>
    <xdr:ext cx="301137" cy="257175"/>
    <xdr:sp macro="" textlink="">
      <xdr:nvSpPr>
        <xdr:cNvPr id="109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9040000}"/>
            </a:ext>
          </a:extLst>
        </xdr:cNvPr>
        <xdr:cNvSpPr/>
      </xdr:nvSpPr>
      <xdr:spPr bwMode="auto">
        <a:xfrm>
          <a:off x="3619500" y="35052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27</xdr:row>
      <xdr:rowOff>180975</xdr:rowOff>
    </xdr:from>
    <xdr:ext cx="304800" cy="247650"/>
    <xdr:sp macro="" textlink="">
      <xdr:nvSpPr>
        <xdr:cNvPr id="10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A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27</xdr:row>
      <xdr:rowOff>180975</xdr:rowOff>
    </xdr:from>
    <xdr:ext cx="304800" cy="247650"/>
    <xdr:sp macro="" textlink="">
      <xdr:nvSpPr>
        <xdr:cNvPr id="10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B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28</xdr:row>
      <xdr:rowOff>180975</xdr:rowOff>
    </xdr:from>
    <xdr:ext cx="301137" cy="254244"/>
    <xdr:sp macro="" textlink="">
      <xdr:nvSpPr>
        <xdr:cNvPr id="11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C040000}"/>
            </a:ext>
          </a:extLst>
        </xdr:cNvPr>
        <xdr:cNvSpPr/>
      </xdr:nvSpPr>
      <xdr:spPr bwMode="auto">
        <a:xfrm>
          <a:off x="3619500" y="33337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29</xdr:row>
      <xdr:rowOff>180975</xdr:rowOff>
    </xdr:from>
    <xdr:ext cx="301137" cy="257175"/>
    <xdr:sp macro="" textlink="">
      <xdr:nvSpPr>
        <xdr:cNvPr id="110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D040000}"/>
            </a:ext>
          </a:extLst>
        </xdr:cNvPr>
        <xdr:cNvSpPr/>
      </xdr:nvSpPr>
      <xdr:spPr bwMode="auto">
        <a:xfrm>
          <a:off x="3619500" y="35052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29</xdr:row>
      <xdr:rowOff>180975</xdr:rowOff>
    </xdr:from>
    <xdr:ext cx="304800" cy="247650"/>
    <xdr:sp macro="" textlink="">
      <xdr:nvSpPr>
        <xdr:cNvPr id="11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E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29</xdr:row>
      <xdr:rowOff>180975</xdr:rowOff>
    </xdr:from>
    <xdr:ext cx="304800" cy="247650"/>
    <xdr:sp macro="" textlink="">
      <xdr:nvSpPr>
        <xdr:cNvPr id="11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F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30</xdr:row>
      <xdr:rowOff>180975</xdr:rowOff>
    </xdr:from>
    <xdr:ext cx="301137" cy="254244"/>
    <xdr:sp macro="" textlink="">
      <xdr:nvSpPr>
        <xdr:cNvPr id="11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0040000}"/>
            </a:ext>
          </a:extLst>
        </xdr:cNvPr>
        <xdr:cNvSpPr/>
      </xdr:nvSpPr>
      <xdr:spPr bwMode="auto">
        <a:xfrm>
          <a:off x="3619500" y="33337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31</xdr:row>
      <xdr:rowOff>180975</xdr:rowOff>
    </xdr:from>
    <xdr:ext cx="301137" cy="257175"/>
    <xdr:sp macro="" textlink="">
      <xdr:nvSpPr>
        <xdr:cNvPr id="110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1040000}"/>
            </a:ext>
          </a:extLst>
        </xdr:cNvPr>
        <xdr:cNvSpPr/>
      </xdr:nvSpPr>
      <xdr:spPr bwMode="auto">
        <a:xfrm>
          <a:off x="3619500" y="35052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31</xdr:row>
      <xdr:rowOff>180975</xdr:rowOff>
    </xdr:from>
    <xdr:ext cx="304800" cy="247650"/>
    <xdr:sp macro="" textlink="">
      <xdr:nvSpPr>
        <xdr:cNvPr id="11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2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31</xdr:row>
      <xdr:rowOff>180975</xdr:rowOff>
    </xdr:from>
    <xdr:ext cx="304800" cy="247650"/>
    <xdr:sp macro="" textlink="">
      <xdr:nvSpPr>
        <xdr:cNvPr id="11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3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32</xdr:row>
      <xdr:rowOff>180975</xdr:rowOff>
    </xdr:from>
    <xdr:ext cx="301137" cy="254244"/>
    <xdr:sp macro="" textlink="">
      <xdr:nvSpPr>
        <xdr:cNvPr id="11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4040000}"/>
            </a:ext>
          </a:extLst>
        </xdr:cNvPr>
        <xdr:cNvSpPr/>
      </xdr:nvSpPr>
      <xdr:spPr bwMode="auto">
        <a:xfrm>
          <a:off x="3619500" y="33337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33</xdr:row>
      <xdr:rowOff>180975</xdr:rowOff>
    </xdr:from>
    <xdr:ext cx="301137" cy="257175"/>
    <xdr:sp macro="" textlink="">
      <xdr:nvSpPr>
        <xdr:cNvPr id="110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5040000}"/>
            </a:ext>
          </a:extLst>
        </xdr:cNvPr>
        <xdr:cNvSpPr/>
      </xdr:nvSpPr>
      <xdr:spPr bwMode="auto">
        <a:xfrm>
          <a:off x="3619500" y="35052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33</xdr:row>
      <xdr:rowOff>180975</xdr:rowOff>
    </xdr:from>
    <xdr:ext cx="304800" cy="247650"/>
    <xdr:sp macro="" textlink="">
      <xdr:nvSpPr>
        <xdr:cNvPr id="11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6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33</xdr:row>
      <xdr:rowOff>180975</xdr:rowOff>
    </xdr:from>
    <xdr:ext cx="304800" cy="247650"/>
    <xdr:sp macro="" textlink="">
      <xdr:nvSpPr>
        <xdr:cNvPr id="11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7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34</xdr:row>
      <xdr:rowOff>180975</xdr:rowOff>
    </xdr:from>
    <xdr:ext cx="301137" cy="254244"/>
    <xdr:sp macro="" textlink="">
      <xdr:nvSpPr>
        <xdr:cNvPr id="11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8040000}"/>
            </a:ext>
          </a:extLst>
        </xdr:cNvPr>
        <xdr:cNvSpPr/>
      </xdr:nvSpPr>
      <xdr:spPr bwMode="auto">
        <a:xfrm>
          <a:off x="3619500" y="33337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35</xdr:row>
      <xdr:rowOff>180975</xdr:rowOff>
    </xdr:from>
    <xdr:ext cx="301137" cy="257175"/>
    <xdr:sp macro="" textlink="">
      <xdr:nvSpPr>
        <xdr:cNvPr id="111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9040000}"/>
            </a:ext>
          </a:extLst>
        </xdr:cNvPr>
        <xdr:cNvSpPr/>
      </xdr:nvSpPr>
      <xdr:spPr bwMode="auto">
        <a:xfrm>
          <a:off x="3619500" y="35052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35</xdr:row>
      <xdr:rowOff>180975</xdr:rowOff>
    </xdr:from>
    <xdr:ext cx="304800" cy="247650"/>
    <xdr:sp macro="" textlink="">
      <xdr:nvSpPr>
        <xdr:cNvPr id="11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A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35</xdr:row>
      <xdr:rowOff>180975</xdr:rowOff>
    </xdr:from>
    <xdr:ext cx="304800" cy="247650"/>
    <xdr:sp macro="" textlink="">
      <xdr:nvSpPr>
        <xdr:cNvPr id="11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B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36</xdr:row>
      <xdr:rowOff>180975</xdr:rowOff>
    </xdr:from>
    <xdr:ext cx="301137" cy="254244"/>
    <xdr:sp macro="" textlink="">
      <xdr:nvSpPr>
        <xdr:cNvPr id="11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C040000}"/>
            </a:ext>
          </a:extLst>
        </xdr:cNvPr>
        <xdr:cNvSpPr/>
      </xdr:nvSpPr>
      <xdr:spPr bwMode="auto">
        <a:xfrm>
          <a:off x="3619500" y="33337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37</xdr:row>
      <xdr:rowOff>180975</xdr:rowOff>
    </xdr:from>
    <xdr:ext cx="301137" cy="257175"/>
    <xdr:sp macro="" textlink="">
      <xdr:nvSpPr>
        <xdr:cNvPr id="111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D040000}"/>
            </a:ext>
          </a:extLst>
        </xdr:cNvPr>
        <xdr:cNvSpPr/>
      </xdr:nvSpPr>
      <xdr:spPr bwMode="auto">
        <a:xfrm>
          <a:off x="3619500" y="35052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37</xdr:row>
      <xdr:rowOff>180975</xdr:rowOff>
    </xdr:from>
    <xdr:ext cx="304800" cy="247650"/>
    <xdr:sp macro="" textlink="">
      <xdr:nvSpPr>
        <xdr:cNvPr id="11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E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37</xdr:row>
      <xdr:rowOff>180975</xdr:rowOff>
    </xdr:from>
    <xdr:ext cx="304800" cy="247650"/>
    <xdr:sp macro="" textlink="">
      <xdr:nvSpPr>
        <xdr:cNvPr id="11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F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38</xdr:row>
      <xdr:rowOff>180975</xdr:rowOff>
    </xdr:from>
    <xdr:ext cx="301137" cy="254244"/>
    <xdr:sp macro="" textlink="">
      <xdr:nvSpPr>
        <xdr:cNvPr id="11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0040000}"/>
            </a:ext>
          </a:extLst>
        </xdr:cNvPr>
        <xdr:cNvSpPr/>
      </xdr:nvSpPr>
      <xdr:spPr bwMode="auto">
        <a:xfrm>
          <a:off x="3619500" y="33337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39</xdr:row>
      <xdr:rowOff>180975</xdr:rowOff>
    </xdr:from>
    <xdr:ext cx="301137" cy="257175"/>
    <xdr:sp macro="" textlink="">
      <xdr:nvSpPr>
        <xdr:cNvPr id="112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1040000}"/>
            </a:ext>
          </a:extLst>
        </xdr:cNvPr>
        <xdr:cNvSpPr/>
      </xdr:nvSpPr>
      <xdr:spPr bwMode="auto">
        <a:xfrm>
          <a:off x="3619500" y="35052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39</xdr:row>
      <xdr:rowOff>180975</xdr:rowOff>
    </xdr:from>
    <xdr:ext cx="304800" cy="247650"/>
    <xdr:sp macro="" textlink="">
      <xdr:nvSpPr>
        <xdr:cNvPr id="11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2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39</xdr:row>
      <xdr:rowOff>180975</xdr:rowOff>
    </xdr:from>
    <xdr:ext cx="304800" cy="247650"/>
    <xdr:sp macro="" textlink="">
      <xdr:nvSpPr>
        <xdr:cNvPr id="11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3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40</xdr:row>
      <xdr:rowOff>180975</xdr:rowOff>
    </xdr:from>
    <xdr:ext cx="301137" cy="254244"/>
    <xdr:sp macro="" textlink="">
      <xdr:nvSpPr>
        <xdr:cNvPr id="11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4040000}"/>
            </a:ext>
          </a:extLst>
        </xdr:cNvPr>
        <xdr:cNvSpPr/>
      </xdr:nvSpPr>
      <xdr:spPr bwMode="auto">
        <a:xfrm>
          <a:off x="3619500" y="33337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41</xdr:row>
      <xdr:rowOff>180975</xdr:rowOff>
    </xdr:from>
    <xdr:ext cx="301137" cy="257175"/>
    <xdr:sp macro="" textlink="">
      <xdr:nvSpPr>
        <xdr:cNvPr id="112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5040000}"/>
            </a:ext>
          </a:extLst>
        </xdr:cNvPr>
        <xdr:cNvSpPr/>
      </xdr:nvSpPr>
      <xdr:spPr bwMode="auto">
        <a:xfrm>
          <a:off x="3619500" y="35052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41</xdr:row>
      <xdr:rowOff>180975</xdr:rowOff>
    </xdr:from>
    <xdr:ext cx="304800" cy="247650"/>
    <xdr:sp macro="" textlink="">
      <xdr:nvSpPr>
        <xdr:cNvPr id="11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6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41</xdr:row>
      <xdr:rowOff>180975</xdr:rowOff>
    </xdr:from>
    <xdr:ext cx="304800" cy="247650"/>
    <xdr:sp macro="" textlink="">
      <xdr:nvSpPr>
        <xdr:cNvPr id="11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7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42</xdr:row>
      <xdr:rowOff>180975</xdr:rowOff>
    </xdr:from>
    <xdr:ext cx="301137" cy="254244"/>
    <xdr:sp macro="" textlink="">
      <xdr:nvSpPr>
        <xdr:cNvPr id="11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8040000}"/>
            </a:ext>
          </a:extLst>
        </xdr:cNvPr>
        <xdr:cNvSpPr/>
      </xdr:nvSpPr>
      <xdr:spPr bwMode="auto">
        <a:xfrm>
          <a:off x="3619500" y="33337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43</xdr:row>
      <xdr:rowOff>180975</xdr:rowOff>
    </xdr:from>
    <xdr:ext cx="301137" cy="257175"/>
    <xdr:sp macro="" textlink="">
      <xdr:nvSpPr>
        <xdr:cNvPr id="112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9040000}"/>
            </a:ext>
          </a:extLst>
        </xdr:cNvPr>
        <xdr:cNvSpPr/>
      </xdr:nvSpPr>
      <xdr:spPr bwMode="auto">
        <a:xfrm>
          <a:off x="3619500" y="35052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43</xdr:row>
      <xdr:rowOff>180975</xdr:rowOff>
    </xdr:from>
    <xdr:ext cx="304800" cy="247650"/>
    <xdr:sp macro="" textlink="">
      <xdr:nvSpPr>
        <xdr:cNvPr id="11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A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43</xdr:row>
      <xdr:rowOff>180975</xdr:rowOff>
    </xdr:from>
    <xdr:ext cx="304800" cy="247650"/>
    <xdr:sp macro="" textlink="">
      <xdr:nvSpPr>
        <xdr:cNvPr id="11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B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63</xdr:row>
      <xdr:rowOff>180975</xdr:rowOff>
    </xdr:from>
    <xdr:ext cx="301137" cy="254244"/>
    <xdr:sp macro="" textlink="">
      <xdr:nvSpPr>
        <xdr:cNvPr id="11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C040000}"/>
            </a:ext>
          </a:extLst>
        </xdr:cNvPr>
        <xdr:cNvSpPr/>
      </xdr:nvSpPr>
      <xdr:spPr bwMode="auto">
        <a:xfrm>
          <a:off x="3619500" y="33337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63</xdr:row>
      <xdr:rowOff>190500</xdr:rowOff>
    </xdr:from>
    <xdr:ext cx="304800" cy="254244"/>
    <xdr:sp macro="" textlink="">
      <xdr:nvSpPr>
        <xdr:cNvPr id="113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D040000}"/>
            </a:ext>
          </a:extLst>
        </xdr:cNvPr>
        <xdr:cNvSpPr/>
      </xdr:nvSpPr>
      <xdr:spPr bwMode="auto">
        <a:xfrm>
          <a:off x="4600575" y="333375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64</xdr:row>
      <xdr:rowOff>180975</xdr:rowOff>
    </xdr:from>
    <xdr:ext cx="301137" cy="257175"/>
    <xdr:sp macro="" textlink="">
      <xdr:nvSpPr>
        <xdr:cNvPr id="113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E040000}"/>
            </a:ext>
          </a:extLst>
        </xdr:cNvPr>
        <xdr:cNvSpPr/>
      </xdr:nvSpPr>
      <xdr:spPr bwMode="auto">
        <a:xfrm>
          <a:off x="3619500" y="35052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64</xdr:row>
      <xdr:rowOff>180975</xdr:rowOff>
    </xdr:from>
    <xdr:ext cx="304800" cy="257175"/>
    <xdr:sp macro="" textlink="">
      <xdr:nvSpPr>
        <xdr:cNvPr id="113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6F040000}"/>
            </a:ext>
          </a:extLst>
        </xdr:cNvPr>
        <xdr:cNvSpPr/>
      </xdr:nvSpPr>
      <xdr:spPr bwMode="auto">
        <a:xfrm>
          <a:off x="4600575" y="3505200"/>
          <a:ext cx="3048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65</xdr:row>
      <xdr:rowOff>180975</xdr:rowOff>
    </xdr:from>
    <xdr:ext cx="304800" cy="247650"/>
    <xdr:sp macro="" textlink="">
      <xdr:nvSpPr>
        <xdr:cNvPr id="11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0040000}"/>
            </a:ext>
          </a:extLst>
        </xdr:cNvPr>
        <xdr:cNvSpPr/>
      </xdr:nvSpPr>
      <xdr:spPr bwMode="auto">
        <a:xfrm>
          <a:off x="3619500"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65</xdr:row>
      <xdr:rowOff>190500</xdr:rowOff>
    </xdr:from>
    <xdr:ext cx="304800" cy="247650"/>
    <xdr:sp macro="" textlink="">
      <xdr:nvSpPr>
        <xdr:cNvPr id="113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1040000}"/>
            </a:ext>
          </a:extLst>
        </xdr:cNvPr>
        <xdr:cNvSpPr/>
      </xdr:nvSpPr>
      <xdr:spPr bwMode="auto">
        <a:xfrm>
          <a:off x="46005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63</xdr:row>
      <xdr:rowOff>180975</xdr:rowOff>
    </xdr:from>
    <xdr:ext cx="304800" cy="247650"/>
    <xdr:sp macro="" textlink="">
      <xdr:nvSpPr>
        <xdr:cNvPr id="11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204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64</xdr:row>
      <xdr:rowOff>180975</xdr:rowOff>
    </xdr:from>
    <xdr:ext cx="304800" cy="247650"/>
    <xdr:sp macro="" textlink="">
      <xdr:nvSpPr>
        <xdr:cNvPr id="11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3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64</xdr:row>
      <xdr:rowOff>190500</xdr:rowOff>
    </xdr:from>
    <xdr:ext cx="304800" cy="247650"/>
    <xdr:sp macro="" textlink="">
      <xdr:nvSpPr>
        <xdr:cNvPr id="114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4040000}"/>
            </a:ext>
          </a:extLst>
        </xdr:cNvPr>
        <xdr:cNvSpPr/>
      </xdr:nvSpPr>
      <xdr:spPr bwMode="auto">
        <a:xfrm>
          <a:off x="46005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64</xdr:row>
      <xdr:rowOff>180975</xdr:rowOff>
    </xdr:from>
    <xdr:ext cx="304800" cy="247650"/>
    <xdr:sp macro="" textlink="">
      <xdr:nvSpPr>
        <xdr:cNvPr id="11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504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64</xdr:row>
      <xdr:rowOff>180975</xdr:rowOff>
    </xdr:from>
    <xdr:ext cx="304800" cy="247650"/>
    <xdr:sp macro="" textlink="">
      <xdr:nvSpPr>
        <xdr:cNvPr id="11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604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65</xdr:row>
      <xdr:rowOff>180975</xdr:rowOff>
    </xdr:from>
    <xdr:ext cx="304800" cy="247650"/>
    <xdr:sp macro="" textlink="">
      <xdr:nvSpPr>
        <xdr:cNvPr id="114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7040000}"/>
            </a:ext>
          </a:extLst>
        </xdr:cNvPr>
        <xdr:cNvSpPr/>
      </xdr:nvSpPr>
      <xdr:spPr bwMode="auto">
        <a:xfrm>
          <a:off x="3619500"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65</xdr:row>
      <xdr:rowOff>180975</xdr:rowOff>
    </xdr:from>
    <xdr:ext cx="304800" cy="247650"/>
    <xdr:sp macro="" textlink="">
      <xdr:nvSpPr>
        <xdr:cNvPr id="11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8040000}"/>
            </a:ext>
          </a:extLst>
        </xdr:cNvPr>
        <xdr:cNvSpPr/>
      </xdr:nvSpPr>
      <xdr:spPr bwMode="auto">
        <a:xfrm>
          <a:off x="3619500"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64</xdr:row>
      <xdr:rowOff>180975</xdr:rowOff>
    </xdr:from>
    <xdr:ext cx="304800" cy="247650"/>
    <xdr:sp macro="" textlink="">
      <xdr:nvSpPr>
        <xdr:cNvPr id="11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904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14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A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1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B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1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C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63</xdr:row>
      <xdr:rowOff>180975</xdr:rowOff>
    </xdr:from>
    <xdr:ext cx="304800" cy="247650"/>
    <xdr:sp macro="" textlink="">
      <xdr:nvSpPr>
        <xdr:cNvPr id="11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D04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64</xdr:row>
      <xdr:rowOff>180975</xdr:rowOff>
    </xdr:from>
    <xdr:ext cx="304800" cy="247650"/>
    <xdr:sp macro="" textlink="">
      <xdr:nvSpPr>
        <xdr:cNvPr id="115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E04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64</xdr:row>
      <xdr:rowOff>180975</xdr:rowOff>
    </xdr:from>
    <xdr:ext cx="304800" cy="247650"/>
    <xdr:sp macro="" textlink="">
      <xdr:nvSpPr>
        <xdr:cNvPr id="11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F04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64</xdr:row>
      <xdr:rowOff>180975</xdr:rowOff>
    </xdr:from>
    <xdr:ext cx="304800" cy="247650"/>
    <xdr:sp macro="" textlink="">
      <xdr:nvSpPr>
        <xdr:cNvPr id="11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004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65</xdr:row>
      <xdr:rowOff>180975</xdr:rowOff>
    </xdr:from>
    <xdr:ext cx="304800" cy="247650"/>
    <xdr:sp macro="" textlink="">
      <xdr:nvSpPr>
        <xdr:cNvPr id="11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1040000}"/>
            </a:ext>
          </a:extLst>
        </xdr:cNvPr>
        <xdr:cNvSpPr/>
      </xdr:nvSpPr>
      <xdr:spPr bwMode="auto">
        <a:xfrm>
          <a:off x="3619500"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65</xdr:row>
      <xdr:rowOff>190500</xdr:rowOff>
    </xdr:from>
    <xdr:ext cx="304800" cy="247650"/>
    <xdr:sp macro="" textlink="">
      <xdr:nvSpPr>
        <xdr:cNvPr id="115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2040000}"/>
            </a:ext>
          </a:extLst>
        </xdr:cNvPr>
        <xdr:cNvSpPr/>
      </xdr:nvSpPr>
      <xdr:spPr bwMode="auto">
        <a:xfrm>
          <a:off x="46005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66</xdr:row>
      <xdr:rowOff>180975</xdr:rowOff>
    </xdr:from>
    <xdr:ext cx="304800" cy="247650"/>
    <xdr:sp macro="" textlink="">
      <xdr:nvSpPr>
        <xdr:cNvPr id="115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3040000}"/>
            </a:ext>
          </a:extLst>
        </xdr:cNvPr>
        <xdr:cNvSpPr/>
      </xdr:nvSpPr>
      <xdr:spPr bwMode="auto">
        <a:xfrm>
          <a:off x="3619500"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66</xdr:row>
      <xdr:rowOff>180975</xdr:rowOff>
    </xdr:from>
    <xdr:ext cx="304800" cy="247650"/>
    <xdr:sp macro="" textlink="">
      <xdr:nvSpPr>
        <xdr:cNvPr id="115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84040000}"/>
            </a:ext>
          </a:extLst>
        </xdr:cNvPr>
        <xdr:cNvSpPr/>
      </xdr:nvSpPr>
      <xdr:spPr bwMode="auto">
        <a:xfrm>
          <a:off x="46005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1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5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66</xdr:row>
      <xdr:rowOff>180975</xdr:rowOff>
    </xdr:from>
    <xdr:ext cx="304800" cy="247650"/>
    <xdr:sp macro="" textlink="">
      <xdr:nvSpPr>
        <xdr:cNvPr id="11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6040000}"/>
            </a:ext>
          </a:extLst>
        </xdr:cNvPr>
        <xdr:cNvSpPr/>
      </xdr:nvSpPr>
      <xdr:spPr bwMode="auto">
        <a:xfrm>
          <a:off x="3619500"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66</xdr:row>
      <xdr:rowOff>190500</xdr:rowOff>
    </xdr:from>
    <xdr:ext cx="304800" cy="247650"/>
    <xdr:sp macro="" textlink="">
      <xdr:nvSpPr>
        <xdr:cNvPr id="115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7040000}"/>
            </a:ext>
          </a:extLst>
        </xdr:cNvPr>
        <xdr:cNvSpPr/>
      </xdr:nvSpPr>
      <xdr:spPr bwMode="auto">
        <a:xfrm>
          <a:off x="46005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66</xdr:row>
      <xdr:rowOff>180975</xdr:rowOff>
    </xdr:from>
    <xdr:ext cx="304800" cy="247650"/>
    <xdr:sp macro="" textlink="">
      <xdr:nvSpPr>
        <xdr:cNvPr id="11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804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66</xdr:row>
      <xdr:rowOff>180975</xdr:rowOff>
    </xdr:from>
    <xdr:ext cx="304800" cy="247650"/>
    <xdr:sp macro="" textlink="">
      <xdr:nvSpPr>
        <xdr:cNvPr id="11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9040000}"/>
            </a:ext>
          </a:extLst>
        </xdr:cNvPr>
        <xdr:cNvSpPr/>
      </xdr:nvSpPr>
      <xdr:spPr bwMode="auto">
        <a:xfrm>
          <a:off x="3619500"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66</xdr:row>
      <xdr:rowOff>180975</xdr:rowOff>
    </xdr:from>
    <xdr:ext cx="304800" cy="247650"/>
    <xdr:sp macro="" textlink="">
      <xdr:nvSpPr>
        <xdr:cNvPr id="11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A04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1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B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66</xdr:row>
      <xdr:rowOff>180975</xdr:rowOff>
    </xdr:from>
    <xdr:ext cx="304800" cy="247650"/>
    <xdr:sp macro="" textlink="">
      <xdr:nvSpPr>
        <xdr:cNvPr id="116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C04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66</xdr:row>
      <xdr:rowOff>180975</xdr:rowOff>
    </xdr:from>
    <xdr:ext cx="304800" cy="247650"/>
    <xdr:sp macro="" textlink="">
      <xdr:nvSpPr>
        <xdr:cNvPr id="11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D04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66</xdr:row>
      <xdr:rowOff>180975</xdr:rowOff>
    </xdr:from>
    <xdr:ext cx="304800" cy="247650"/>
    <xdr:sp macro="" textlink="">
      <xdr:nvSpPr>
        <xdr:cNvPr id="11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E04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63</xdr:row>
      <xdr:rowOff>190500</xdr:rowOff>
    </xdr:from>
    <xdr:ext cx="304800" cy="247650"/>
    <xdr:sp macro="" textlink="">
      <xdr:nvSpPr>
        <xdr:cNvPr id="116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F040000}"/>
            </a:ext>
          </a:extLst>
        </xdr:cNvPr>
        <xdr:cNvSpPr/>
      </xdr:nvSpPr>
      <xdr:spPr bwMode="auto">
        <a:xfrm>
          <a:off x="46005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63</xdr:row>
      <xdr:rowOff>180975</xdr:rowOff>
    </xdr:from>
    <xdr:ext cx="304800" cy="247650"/>
    <xdr:sp macro="" textlink="">
      <xdr:nvSpPr>
        <xdr:cNvPr id="116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004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63</xdr:row>
      <xdr:rowOff>180975</xdr:rowOff>
    </xdr:from>
    <xdr:ext cx="304800" cy="247650"/>
    <xdr:sp macro="" textlink="">
      <xdr:nvSpPr>
        <xdr:cNvPr id="11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104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63</xdr:row>
      <xdr:rowOff>180975</xdr:rowOff>
    </xdr:from>
    <xdr:ext cx="304800" cy="247650"/>
    <xdr:sp macro="" textlink="">
      <xdr:nvSpPr>
        <xdr:cNvPr id="11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204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63</xdr:row>
      <xdr:rowOff>190500</xdr:rowOff>
    </xdr:from>
    <xdr:ext cx="304800" cy="247650"/>
    <xdr:sp macro="" textlink="">
      <xdr:nvSpPr>
        <xdr:cNvPr id="117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3040000}"/>
            </a:ext>
          </a:extLst>
        </xdr:cNvPr>
        <xdr:cNvSpPr/>
      </xdr:nvSpPr>
      <xdr:spPr bwMode="auto">
        <a:xfrm>
          <a:off x="46005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63</xdr:row>
      <xdr:rowOff>180975</xdr:rowOff>
    </xdr:from>
    <xdr:ext cx="304800" cy="247650"/>
    <xdr:sp macro="" textlink="">
      <xdr:nvSpPr>
        <xdr:cNvPr id="117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404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63</xdr:row>
      <xdr:rowOff>180975</xdr:rowOff>
    </xdr:from>
    <xdr:ext cx="304800" cy="247650"/>
    <xdr:sp macro="" textlink="">
      <xdr:nvSpPr>
        <xdr:cNvPr id="11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504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63</xdr:row>
      <xdr:rowOff>180975</xdr:rowOff>
    </xdr:from>
    <xdr:ext cx="304800" cy="247650"/>
    <xdr:sp macro="" textlink="">
      <xdr:nvSpPr>
        <xdr:cNvPr id="11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604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63</xdr:row>
      <xdr:rowOff>190500</xdr:rowOff>
    </xdr:from>
    <xdr:ext cx="304800" cy="247650"/>
    <xdr:sp macro="" textlink="">
      <xdr:nvSpPr>
        <xdr:cNvPr id="117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7040000}"/>
            </a:ext>
          </a:extLst>
        </xdr:cNvPr>
        <xdr:cNvSpPr/>
      </xdr:nvSpPr>
      <xdr:spPr bwMode="auto">
        <a:xfrm>
          <a:off x="46005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63</xdr:row>
      <xdr:rowOff>180975</xdr:rowOff>
    </xdr:from>
    <xdr:ext cx="304800" cy="247650"/>
    <xdr:sp macro="" textlink="">
      <xdr:nvSpPr>
        <xdr:cNvPr id="117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804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63</xdr:row>
      <xdr:rowOff>180975</xdr:rowOff>
    </xdr:from>
    <xdr:ext cx="304800" cy="247650"/>
    <xdr:sp macro="" textlink="">
      <xdr:nvSpPr>
        <xdr:cNvPr id="11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904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63</xdr:row>
      <xdr:rowOff>180975</xdr:rowOff>
    </xdr:from>
    <xdr:ext cx="304800" cy="247650"/>
    <xdr:sp macro="" textlink="">
      <xdr:nvSpPr>
        <xdr:cNvPr id="11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A04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63</xdr:row>
      <xdr:rowOff>190500</xdr:rowOff>
    </xdr:from>
    <xdr:ext cx="304800" cy="247650"/>
    <xdr:sp macro="" textlink="">
      <xdr:nvSpPr>
        <xdr:cNvPr id="117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B040000}"/>
            </a:ext>
          </a:extLst>
        </xdr:cNvPr>
        <xdr:cNvSpPr/>
      </xdr:nvSpPr>
      <xdr:spPr bwMode="auto">
        <a:xfrm>
          <a:off x="46005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63</xdr:row>
      <xdr:rowOff>180975</xdr:rowOff>
    </xdr:from>
    <xdr:ext cx="304800" cy="247650"/>
    <xdr:sp macro="" textlink="">
      <xdr:nvSpPr>
        <xdr:cNvPr id="118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C04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63</xdr:row>
      <xdr:rowOff>180975</xdr:rowOff>
    </xdr:from>
    <xdr:ext cx="304800" cy="247650"/>
    <xdr:sp macro="" textlink="">
      <xdr:nvSpPr>
        <xdr:cNvPr id="11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D04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63</xdr:row>
      <xdr:rowOff>180975</xdr:rowOff>
    </xdr:from>
    <xdr:ext cx="304800" cy="247650"/>
    <xdr:sp macro="" textlink="">
      <xdr:nvSpPr>
        <xdr:cNvPr id="11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E04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63</xdr:row>
      <xdr:rowOff>190500</xdr:rowOff>
    </xdr:from>
    <xdr:ext cx="304800" cy="247650"/>
    <xdr:sp macro="" textlink="">
      <xdr:nvSpPr>
        <xdr:cNvPr id="118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F040000}"/>
            </a:ext>
          </a:extLst>
        </xdr:cNvPr>
        <xdr:cNvSpPr/>
      </xdr:nvSpPr>
      <xdr:spPr bwMode="auto">
        <a:xfrm>
          <a:off x="46005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64</xdr:row>
      <xdr:rowOff>180975</xdr:rowOff>
    </xdr:from>
    <xdr:ext cx="304800" cy="247650"/>
    <xdr:sp macro="" textlink="">
      <xdr:nvSpPr>
        <xdr:cNvPr id="118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A0040000}"/>
            </a:ext>
          </a:extLst>
        </xdr:cNvPr>
        <xdr:cNvSpPr/>
      </xdr:nvSpPr>
      <xdr:spPr bwMode="auto">
        <a:xfrm>
          <a:off x="46005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65</xdr:row>
      <xdr:rowOff>190500</xdr:rowOff>
    </xdr:from>
    <xdr:ext cx="304800" cy="247650"/>
    <xdr:sp macro="" textlink="">
      <xdr:nvSpPr>
        <xdr:cNvPr id="118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1040000}"/>
            </a:ext>
          </a:extLst>
        </xdr:cNvPr>
        <xdr:cNvSpPr/>
      </xdr:nvSpPr>
      <xdr:spPr bwMode="auto">
        <a:xfrm>
          <a:off x="46005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63</xdr:row>
      <xdr:rowOff>180975</xdr:rowOff>
    </xdr:from>
    <xdr:ext cx="304800" cy="247650"/>
    <xdr:sp macro="" textlink="">
      <xdr:nvSpPr>
        <xdr:cNvPr id="11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204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64</xdr:row>
      <xdr:rowOff>190500</xdr:rowOff>
    </xdr:from>
    <xdr:ext cx="304800" cy="247650"/>
    <xdr:sp macro="" textlink="">
      <xdr:nvSpPr>
        <xdr:cNvPr id="118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3040000}"/>
            </a:ext>
          </a:extLst>
        </xdr:cNvPr>
        <xdr:cNvSpPr/>
      </xdr:nvSpPr>
      <xdr:spPr bwMode="auto">
        <a:xfrm>
          <a:off x="46005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64</xdr:row>
      <xdr:rowOff>180975</xdr:rowOff>
    </xdr:from>
    <xdr:ext cx="304800" cy="247650"/>
    <xdr:sp macro="" textlink="">
      <xdr:nvSpPr>
        <xdr:cNvPr id="11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404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64</xdr:row>
      <xdr:rowOff>180975</xdr:rowOff>
    </xdr:from>
    <xdr:ext cx="304800" cy="247650"/>
    <xdr:sp macro="" textlink="">
      <xdr:nvSpPr>
        <xdr:cNvPr id="11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504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19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6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1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7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1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8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63</xdr:row>
      <xdr:rowOff>180975</xdr:rowOff>
    </xdr:from>
    <xdr:ext cx="304800" cy="247650"/>
    <xdr:sp macro="" textlink="">
      <xdr:nvSpPr>
        <xdr:cNvPr id="11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904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64</xdr:row>
      <xdr:rowOff>180975</xdr:rowOff>
    </xdr:from>
    <xdr:ext cx="304800" cy="247650"/>
    <xdr:sp macro="" textlink="">
      <xdr:nvSpPr>
        <xdr:cNvPr id="119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A04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64</xdr:row>
      <xdr:rowOff>180975</xdr:rowOff>
    </xdr:from>
    <xdr:ext cx="304800" cy="247650"/>
    <xdr:sp macro="" textlink="">
      <xdr:nvSpPr>
        <xdr:cNvPr id="11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B04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64</xdr:row>
      <xdr:rowOff>180975</xdr:rowOff>
    </xdr:from>
    <xdr:ext cx="304800" cy="247650"/>
    <xdr:sp macro="" textlink="">
      <xdr:nvSpPr>
        <xdr:cNvPr id="11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C04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65</xdr:row>
      <xdr:rowOff>190500</xdr:rowOff>
    </xdr:from>
    <xdr:ext cx="304800" cy="247650"/>
    <xdr:sp macro="" textlink="">
      <xdr:nvSpPr>
        <xdr:cNvPr id="119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D040000}"/>
            </a:ext>
          </a:extLst>
        </xdr:cNvPr>
        <xdr:cNvSpPr/>
      </xdr:nvSpPr>
      <xdr:spPr bwMode="auto">
        <a:xfrm>
          <a:off x="46005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1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E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1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F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65</xdr:row>
      <xdr:rowOff>190500</xdr:rowOff>
    </xdr:from>
    <xdr:ext cx="304800" cy="247650"/>
    <xdr:sp macro="" textlink="">
      <xdr:nvSpPr>
        <xdr:cNvPr id="120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0040000}"/>
            </a:ext>
          </a:extLst>
        </xdr:cNvPr>
        <xdr:cNvSpPr/>
      </xdr:nvSpPr>
      <xdr:spPr bwMode="auto">
        <a:xfrm>
          <a:off x="46005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20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1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2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2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2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3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65</xdr:row>
      <xdr:rowOff>190500</xdr:rowOff>
    </xdr:from>
    <xdr:ext cx="304800" cy="247650"/>
    <xdr:sp macro="" textlink="">
      <xdr:nvSpPr>
        <xdr:cNvPr id="120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4040000}"/>
            </a:ext>
          </a:extLst>
        </xdr:cNvPr>
        <xdr:cNvSpPr/>
      </xdr:nvSpPr>
      <xdr:spPr bwMode="auto">
        <a:xfrm>
          <a:off x="46005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20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5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2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6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2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7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65</xdr:row>
      <xdr:rowOff>190500</xdr:rowOff>
    </xdr:from>
    <xdr:ext cx="304800" cy="247650"/>
    <xdr:sp macro="" textlink="">
      <xdr:nvSpPr>
        <xdr:cNvPr id="120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8040000}"/>
            </a:ext>
          </a:extLst>
        </xdr:cNvPr>
        <xdr:cNvSpPr/>
      </xdr:nvSpPr>
      <xdr:spPr bwMode="auto">
        <a:xfrm>
          <a:off x="46005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20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9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2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A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2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B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65</xdr:row>
      <xdr:rowOff>190500</xdr:rowOff>
    </xdr:from>
    <xdr:ext cx="304800" cy="247650"/>
    <xdr:sp macro="" textlink="">
      <xdr:nvSpPr>
        <xdr:cNvPr id="121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C040000}"/>
            </a:ext>
          </a:extLst>
        </xdr:cNvPr>
        <xdr:cNvSpPr/>
      </xdr:nvSpPr>
      <xdr:spPr bwMode="auto">
        <a:xfrm>
          <a:off x="46005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21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D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2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E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2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F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65</xdr:row>
      <xdr:rowOff>190500</xdr:rowOff>
    </xdr:from>
    <xdr:ext cx="304800" cy="247650"/>
    <xdr:sp macro="" textlink="">
      <xdr:nvSpPr>
        <xdr:cNvPr id="121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0040000}"/>
            </a:ext>
          </a:extLst>
        </xdr:cNvPr>
        <xdr:cNvSpPr/>
      </xdr:nvSpPr>
      <xdr:spPr bwMode="auto">
        <a:xfrm>
          <a:off x="46005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66</xdr:row>
      <xdr:rowOff>180975</xdr:rowOff>
    </xdr:from>
    <xdr:ext cx="304800" cy="247650"/>
    <xdr:sp macro="" textlink="">
      <xdr:nvSpPr>
        <xdr:cNvPr id="121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C1040000}"/>
            </a:ext>
          </a:extLst>
        </xdr:cNvPr>
        <xdr:cNvSpPr/>
      </xdr:nvSpPr>
      <xdr:spPr bwMode="auto">
        <a:xfrm>
          <a:off x="46005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2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2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66</xdr:row>
      <xdr:rowOff>190500</xdr:rowOff>
    </xdr:from>
    <xdr:ext cx="304800" cy="247650"/>
    <xdr:sp macro="" textlink="">
      <xdr:nvSpPr>
        <xdr:cNvPr id="121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3040000}"/>
            </a:ext>
          </a:extLst>
        </xdr:cNvPr>
        <xdr:cNvSpPr/>
      </xdr:nvSpPr>
      <xdr:spPr bwMode="auto">
        <a:xfrm>
          <a:off x="46005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66</xdr:row>
      <xdr:rowOff>180975</xdr:rowOff>
    </xdr:from>
    <xdr:ext cx="304800" cy="247650"/>
    <xdr:sp macro="" textlink="">
      <xdr:nvSpPr>
        <xdr:cNvPr id="12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404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66</xdr:row>
      <xdr:rowOff>180975</xdr:rowOff>
    </xdr:from>
    <xdr:ext cx="304800" cy="247650"/>
    <xdr:sp macro="" textlink="">
      <xdr:nvSpPr>
        <xdr:cNvPr id="12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504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65</xdr:row>
      <xdr:rowOff>180975</xdr:rowOff>
    </xdr:from>
    <xdr:ext cx="304800" cy="247650"/>
    <xdr:sp macro="" textlink="">
      <xdr:nvSpPr>
        <xdr:cNvPr id="12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604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66</xdr:row>
      <xdr:rowOff>180975</xdr:rowOff>
    </xdr:from>
    <xdr:ext cx="304800" cy="247650"/>
    <xdr:sp macro="" textlink="">
      <xdr:nvSpPr>
        <xdr:cNvPr id="122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704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66</xdr:row>
      <xdr:rowOff>180975</xdr:rowOff>
    </xdr:from>
    <xdr:ext cx="304800" cy="247650"/>
    <xdr:sp macro="" textlink="">
      <xdr:nvSpPr>
        <xdr:cNvPr id="12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804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66</xdr:row>
      <xdr:rowOff>180975</xdr:rowOff>
    </xdr:from>
    <xdr:ext cx="304800" cy="247650"/>
    <xdr:sp macro="" textlink="">
      <xdr:nvSpPr>
        <xdr:cNvPr id="12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904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65</xdr:row>
      <xdr:rowOff>180975</xdr:rowOff>
    </xdr:from>
    <xdr:ext cx="301137" cy="254244"/>
    <xdr:sp macro="" textlink="">
      <xdr:nvSpPr>
        <xdr:cNvPr id="12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A040000}"/>
            </a:ext>
          </a:extLst>
        </xdr:cNvPr>
        <xdr:cNvSpPr/>
      </xdr:nvSpPr>
      <xdr:spPr bwMode="auto">
        <a:xfrm>
          <a:off x="3619500" y="36766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66</xdr:row>
      <xdr:rowOff>180975</xdr:rowOff>
    </xdr:from>
    <xdr:ext cx="301137" cy="257175"/>
    <xdr:sp macro="" textlink="">
      <xdr:nvSpPr>
        <xdr:cNvPr id="122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B040000}"/>
            </a:ext>
          </a:extLst>
        </xdr:cNvPr>
        <xdr:cNvSpPr/>
      </xdr:nvSpPr>
      <xdr:spPr bwMode="auto">
        <a:xfrm>
          <a:off x="3619500" y="38481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66</xdr:row>
      <xdr:rowOff>180975</xdr:rowOff>
    </xdr:from>
    <xdr:ext cx="304800" cy="247650"/>
    <xdr:sp macro="" textlink="">
      <xdr:nvSpPr>
        <xdr:cNvPr id="12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C040000}"/>
            </a:ext>
          </a:extLst>
        </xdr:cNvPr>
        <xdr:cNvSpPr/>
      </xdr:nvSpPr>
      <xdr:spPr bwMode="auto">
        <a:xfrm>
          <a:off x="3619500"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66</xdr:row>
      <xdr:rowOff>180975</xdr:rowOff>
    </xdr:from>
    <xdr:ext cx="304800" cy="247650"/>
    <xdr:sp macro="" textlink="">
      <xdr:nvSpPr>
        <xdr:cNvPr id="12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D040000}"/>
            </a:ext>
          </a:extLst>
        </xdr:cNvPr>
        <xdr:cNvSpPr/>
      </xdr:nvSpPr>
      <xdr:spPr bwMode="auto">
        <a:xfrm>
          <a:off x="3619500"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74</xdr:row>
      <xdr:rowOff>180975</xdr:rowOff>
    </xdr:from>
    <xdr:ext cx="301137" cy="254244"/>
    <xdr:sp macro="" textlink="">
      <xdr:nvSpPr>
        <xdr:cNvPr id="13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0050000}"/>
            </a:ext>
          </a:extLst>
        </xdr:cNvPr>
        <xdr:cNvSpPr/>
      </xdr:nvSpPr>
      <xdr:spPr bwMode="auto">
        <a:xfrm>
          <a:off x="3619500" y="151257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74</xdr:row>
      <xdr:rowOff>190500</xdr:rowOff>
    </xdr:from>
    <xdr:ext cx="304800" cy="254244"/>
    <xdr:sp macro="" textlink="">
      <xdr:nvSpPr>
        <xdr:cNvPr id="132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1050000}"/>
            </a:ext>
          </a:extLst>
        </xdr:cNvPr>
        <xdr:cNvSpPr/>
      </xdr:nvSpPr>
      <xdr:spPr bwMode="auto">
        <a:xfrm>
          <a:off x="4600575" y="151257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75</xdr:row>
      <xdr:rowOff>180975</xdr:rowOff>
    </xdr:from>
    <xdr:ext cx="301137" cy="257175"/>
    <xdr:sp macro="" textlink="">
      <xdr:nvSpPr>
        <xdr:cNvPr id="133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2050000}"/>
            </a:ext>
          </a:extLst>
        </xdr:cNvPr>
        <xdr:cNvSpPr/>
      </xdr:nvSpPr>
      <xdr:spPr bwMode="auto">
        <a:xfrm>
          <a:off x="3619500" y="1529715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75</xdr:row>
      <xdr:rowOff>180975</xdr:rowOff>
    </xdr:from>
    <xdr:ext cx="304800" cy="257175"/>
    <xdr:sp macro="" textlink="">
      <xdr:nvSpPr>
        <xdr:cNvPr id="1331"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33050000}"/>
            </a:ext>
          </a:extLst>
        </xdr:cNvPr>
        <xdr:cNvSpPr/>
      </xdr:nvSpPr>
      <xdr:spPr bwMode="auto">
        <a:xfrm>
          <a:off x="4600575" y="15297150"/>
          <a:ext cx="3048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76</xdr:row>
      <xdr:rowOff>180975</xdr:rowOff>
    </xdr:from>
    <xdr:ext cx="304800" cy="247650"/>
    <xdr:sp macro="" textlink="">
      <xdr:nvSpPr>
        <xdr:cNvPr id="13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4050000}"/>
            </a:ext>
          </a:extLst>
        </xdr:cNvPr>
        <xdr:cNvSpPr/>
      </xdr:nvSpPr>
      <xdr:spPr bwMode="auto">
        <a:xfrm>
          <a:off x="3619500"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76</xdr:row>
      <xdr:rowOff>190500</xdr:rowOff>
    </xdr:from>
    <xdr:ext cx="304800" cy="247650"/>
    <xdr:sp macro="" textlink="">
      <xdr:nvSpPr>
        <xdr:cNvPr id="133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5050000}"/>
            </a:ext>
          </a:extLst>
        </xdr:cNvPr>
        <xdr:cNvSpPr/>
      </xdr:nvSpPr>
      <xdr:spPr bwMode="auto">
        <a:xfrm>
          <a:off x="46005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74</xdr:row>
      <xdr:rowOff>180975</xdr:rowOff>
    </xdr:from>
    <xdr:ext cx="304800" cy="247650"/>
    <xdr:sp macro="" textlink="">
      <xdr:nvSpPr>
        <xdr:cNvPr id="13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6050000}"/>
            </a:ext>
          </a:extLst>
        </xdr:cNvPr>
        <xdr:cNvSpPr/>
      </xdr:nvSpPr>
      <xdr:spPr bwMode="auto">
        <a:xfrm>
          <a:off x="45624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75</xdr:row>
      <xdr:rowOff>180975</xdr:rowOff>
    </xdr:from>
    <xdr:ext cx="304800" cy="247650"/>
    <xdr:sp macro="" textlink="">
      <xdr:nvSpPr>
        <xdr:cNvPr id="13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7050000}"/>
            </a:ext>
          </a:extLst>
        </xdr:cNvPr>
        <xdr:cNvSpPr/>
      </xdr:nvSpPr>
      <xdr:spPr bwMode="auto">
        <a:xfrm>
          <a:off x="3619500" y="15297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75</xdr:row>
      <xdr:rowOff>190500</xdr:rowOff>
    </xdr:from>
    <xdr:ext cx="304800" cy="247650"/>
    <xdr:sp macro="" textlink="">
      <xdr:nvSpPr>
        <xdr:cNvPr id="133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8050000}"/>
            </a:ext>
          </a:extLst>
        </xdr:cNvPr>
        <xdr:cNvSpPr/>
      </xdr:nvSpPr>
      <xdr:spPr bwMode="auto">
        <a:xfrm>
          <a:off x="4600575" y="15297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3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9050000}"/>
            </a:ext>
          </a:extLst>
        </xdr:cNvPr>
        <xdr:cNvSpPr/>
      </xdr:nvSpPr>
      <xdr:spPr bwMode="auto">
        <a:xfrm>
          <a:off x="4562475" y="15297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75</xdr:row>
      <xdr:rowOff>180975</xdr:rowOff>
    </xdr:from>
    <xdr:ext cx="304800" cy="247650"/>
    <xdr:sp macro="" textlink="">
      <xdr:nvSpPr>
        <xdr:cNvPr id="13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A050000}"/>
            </a:ext>
          </a:extLst>
        </xdr:cNvPr>
        <xdr:cNvSpPr/>
      </xdr:nvSpPr>
      <xdr:spPr bwMode="auto">
        <a:xfrm>
          <a:off x="3619500" y="15297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76</xdr:row>
      <xdr:rowOff>180975</xdr:rowOff>
    </xdr:from>
    <xdr:ext cx="304800" cy="247650"/>
    <xdr:sp macro="" textlink="">
      <xdr:nvSpPr>
        <xdr:cNvPr id="133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B050000}"/>
            </a:ext>
          </a:extLst>
        </xdr:cNvPr>
        <xdr:cNvSpPr/>
      </xdr:nvSpPr>
      <xdr:spPr bwMode="auto">
        <a:xfrm>
          <a:off x="3619500"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76</xdr:row>
      <xdr:rowOff>180975</xdr:rowOff>
    </xdr:from>
    <xdr:ext cx="304800" cy="247650"/>
    <xdr:sp macro="" textlink="">
      <xdr:nvSpPr>
        <xdr:cNvPr id="13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C050000}"/>
            </a:ext>
          </a:extLst>
        </xdr:cNvPr>
        <xdr:cNvSpPr/>
      </xdr:nvSpPr>
      <xdr:spPr bwMode="auto">
        <a:xfrm>
          <a:off x="3619500"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3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D050000}"/>
            </a:ext>
          </a:extLst>
        </xdr:cNvPr>
        <xdr:cNvSpPr/>
      </xdr:nvSpPr>
      <xdr:spPr bwMode="auto">
        <a:xfrm>
          <a:off x="4562475" y="15297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34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E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3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F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3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0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74</xdr:row>
      <xdr:rowOff>180975</xdr:rowOff>
    </xdr:from>
    <xdr:ext cx="304800" cy="247650"/>
    <xdr:sp macro="" textlink="">
      <xdr:nvSpPr>
        <xdr:cNvPr id="13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1050000}"/>
            </a:ext>
          </a:extLst>
        </xdr:cNvPr>
        <xdr:cNvSpPr/>
      </xdr:nvSpPr>
      <xdr:spPr bwMode="auto">
        <a:xfrm>
          <a:off x="45624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34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2050000}"/>
            </a:ext>
          </a:extLst>
        </xdr:cNvPr>
        <xdr:cNvSpPr/>
      </xdr:nvSpPr>
      <xdr:spPr bwMode="auto">
        <a:xfrm>
          <a:off x="4562475" y="15297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3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3050000}"/>
            </a:ext>
          </a:extLst>
        </xdr:cNvPr>
        <xdr:cNvSpPr/>
      </xdr:nvSpPr>
      <xdr:spPr bwMode="auto">
        <a:xfrm>
          <a:off x="4562475" y="15297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3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4050000}"/>
            </a:ext>
          </a:extLst>
        </xdr:cNvPr>
        <xdr:cNvSpPr/>
      </xdr:nvSpPr>
      <xdr:spPr bwMode="auto">
        <a:xfrm>
          <a:off x="4562475" y="15297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76</xdr:row>
      <xdr:rowOff>180975</xdr:rowOff>
    </xdr:from>
    <xdr:ext cx="304800" cy="247650"/>
    <xdr:sp macro="" textlink="">
      <xdr:nvSpPr>
        <xdr:cNvPr id="13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5050000}"/>
            </a:ext>
          </a:extLst>
        </xdr:cNvPr>
        <xdr:cNvSpPr/>
      </xdr:nvSpPr>
      <xdr:spPr bwMode="auto">
        <a:xfrm>
          <a:off x="3619500"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76</xdr:row>
      <xdr:rowOff>190500</xdr:rowOff>
    </xdr:from>
    <xdr:ext cx="304800" cy="247650"/>
    <xdr:sp macro="" textlink="">
      <xdr:nvSpPr>
        <xdr:cNvPr id="135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6050000}"/>
            </a:ext>
          </a:extLst>
        </xdr:cNvPr>
        <xdr:cNvSpPr/>
      </xdr:nvSpPr>
      <xdr:spPr bwMode="auto">
        <a:xfrm>
          <a:off x="46005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77</xdr:row>
      <xdr:rowOff>0</xdr:rowOff>
    </xdr:from>
    <xdr:ext cx="304800" cy="247650"/>
    <xdr:sp macro="" textlink="">
      <xdr:nvSpPr>
        <xdr:cNvPr id="135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7050000}"/>
            </a:ext>
          </a:extLst>
        </xdr:cNvPr>
        <xdr:cNvSpPr/>
      </xdr:nvSpPr>
      <xdr:spPr bwMode="auto">
        <a:xfrm>
          <a:off x="3619500"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77</xdr:row>
      <xdr:rowOff>0</xdr:rowOff>
    </xdr:from>
    <xdr:ext cx="304800" cy="247650"/>
    <xdr:sp macro="" textlink="">
      <xdr:nvSpPr>
        <xdr:cNvPr id="1352"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48050000}"/>
            </a:ext>
          </a:extLst>
        </xdr:cNvPr>
        <xdr:cNvSpPr/>
      </xdr:nvSpPr>
      <xdr:spPr bwMode="auto">
        <a:xfrm>
          <a:off x="46005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3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9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77</xdr:row>
      <xdr:rowOff>0</xdr:rowOff>
    </xdr:from>
    <xdr:ext cx="304800" cy="247650"/>
    <xdr:sp macro="" textlink="">
      <xdr:nvSpPr>
        <xdr:cNvPr id="13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A050000}"/>
            </a:ext>
          </a:extLst>
        </xdr:cNvPr>
        <xdr:cNvSpPr/>
      </xdr:nvSpPr>
      <xdr:spPr bwMode="auto">
        <a:xfrm>
          <a:off x="3619500"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77</xdr:row>
      <xdr:rowOff>0</xdr:rowOff>
    </xdr:from>
    <xdr:ext cx="304800" cy="247650"/>
    <xdr:sp macro="" textlink="">
      <xdr:nvSpPr>
        <xdr:cNvPr id="135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B050000}"/>
            </a:ext>
          </a:extLst>
        </xdr:cNvPr>
        <xdr:cNvSpPr/>
      </xdr:nvSpPr>
      <xdr:spPr bwMode="auto">
        <a:xfrm>
          <a:off x="46005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0</xdr:rowOff>
    </xdr:from>
    <xdr:ext cx="304800" cy="247650"/>
    <xdr:sp macro="" textlink="">
      <xdr:nvSpPr>
        <xdr:cNvPr id="13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C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77</xdr:row>
      <xdr:rowOff>0</xdr:rowOff>
    </xdr:from>
    <xdr:ext cx="304800" cy="247650"/>
    <xdr:sp macro="" textlink="">
      <xdr:nvSpPr>
        <xdr:cNvPr id="13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D050000}"/>
            </a:ext>
          </a:extLst>
        </xdr:cNvPr>
        <xdr:cNvSpPr/>
      </xdr:nvSpPr>
      <xdr:spPr bwMode="auto">
        <a:xfrm>
          <a:off x="3619500"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0</xdr:rowOff>
    </xdr:from>
    <xdr:ext cx="304800" cy="247650"/>
    <xdr:sp macro="" textlink="">
      <xdr:nvSpPr>
        <xdr:cNvPr id="13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E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3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F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0</xdr:rowOff>
    </xdr:from>
    <xdr:ext cx="304800" cy="247650"/>
    <xdr:sp macro="" textlink="">
      <xdr:nvSpPr>
        <xdr:cNvPr id="136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0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0</xdr:rowOff>
    </xdr:from>
    <xdr:ext cx="304800" cy="247650"/>
    <xdr:sp macro="" textlink="">
      <xdr:nvSpPr>
        <xdr:cNvPr id="13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1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0</xdr:rowOff>
    </xdr:from>
    <xdr:ext cx="304800" cy="247650"/>
    <xdr:sp macro="" textlink="">
      <xdr:nvSpPr>
        <xdr:cNvPr id="13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2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74</xdr:row>
      <xdr:rowOff>190500</xdr:rowOff>
    </xdr:from>
    <xdr:ext cx="304800" cy="247650"/>
    <xdr:sp macro="" textlink="">
      <xdr:nvSpPr>
        <xdr:cNvPr id="136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3050000}"/>
            </a:ext>
          </a:extLst>
        </xdr:cNvPr>
        <xdr:cNvSpPr/>
      </xdr:nvSpPr>
      <xdr:spPr bwMode="auto">
        <a:xfrm>
          <a:off x="46005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74</xdr:row>
      <xdr:rowOff>180975</xdr:rowOff>
    </xdr:from>
    <xdr:ext cx="304800" cy="247650"/>
    <xdr:sp macro="" textlink="">
      <xdr:nvSpPr>
        <xdr:cNvPr id="136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4050000}"/>
            </a:ext>
          </a:extLst>
        </xdr:cNvPr>
        <xdr:cNvSpPr/>
      </xdr:nvSpPr>
      <xdr:spPr bwMode="auto">
        <a:xfrm>
          <a:off x="45624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74</xdr:row>
      <xdr:rowOff>180975</xdr:rowOff>
    </xdr:from>
    <xdr:ext cx="304800" cy="247650"/>
    <xdr:sp macro="" textlink="">
      <xdr:nvSpPr>
        <xdr:cNvPr id="13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5050000}"/>
            </a:ext>
          </a:extLst>
        </xdr:cNvPr>
        <xdr:cNvSpPr/>
      </xdr:nvSpPr>
      <xdr:spPr bwMode="auto">
        <a:xfrm>
          <a:off x="45624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74</xdr:row>
      <xdr:rowOff>180975</xdr:rowOff>
    </xdr:from>
    <xdr:ext cx="304800" cy="247650"/>
    <xdr:sp macro="" textlink="">
      <xdr:nvSpPr>
        <xdr:cNvPr id="13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6050000}"/>
            </a:ext>
          </a:extLst>
        </xdr:cNvPr>
        <xdr:cNvSpPr/>
      </xdr:nvSpPr>
      <xdr:spPr bwMode="auto">
        <a:xfrm>
          <a:off x="45624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74</xdr:row>
      <xdr:rowOff>190500</xdr:rowOff>
    </xdr:from>
    <xdr:ext cx="304800" cy="247650"/>
    <xdr:sp macro="" textlink="">
      <xdr:nvSpPr>
        <xdr:cNvPr id="136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7050000}"/>
            </a:ext>
          </a:extLst>
        </xdr:cNvPr>
        <xdr:cNvSpPr/>
      </xdr:nvSpPr>
      <xdr:spPr bwMode="auto">
        <a:xfrm>
          <a:off x="46005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74</xdr:row>
      <xdr:rowOff>180975</xdr:rowOff>
    </xdr:from>
    <xdr:ext cx="304800" cy="247650"/>
    <xdr:sp macro="" textlink="">
      <xdr:nvSpPr>
        <xdr:cNvPr id="136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8050000}"/>
            </a:ext>
          </a:extLst>
        </xdr:cNvPr>
        <xdr:cNvSpPr/>
      </xdr:nvSpPr>
      <xdr:spPr bwMode="auto">
        <a:xfrm>
          <a:off x="45624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74</xdr:row>
      <xdr:rowOff>180975</xdr:rowOff>
    </xdr:from>
    <xdr:ext cx="304800" cy="247650"/>
    <xdr:sp macro="" textlink="">
      <xdr:nvSpPr>
        <xdr:cNvPr id="13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9050000}"/>
            </a:ext>
          </a:extLst>
        </xdr:cNvPr>
        <xdr:cNvSpPr/>
      </xdr:nvSpPr>
      <xdr:spPr bwMode="auto">
        <a:xfrm>
          <a:off x="45624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74</xdr:row>
      <xdr:rowOff>180975</xdr:rowOff>
    </xdr:from>
    <xdr:ext cx="304800" cy="247650"/>
    <xdr:sp macro="" textlink="">
      <xdr:nvSpPr>
        <xdr:cNvPr id="13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A050000}"/>
            </a:ext>
          </a:extLst>
        </xdr:cNvPr>
        <xdr:cNvSpPr/>
      </xdr:nvSpPr>
      <xdr:spPr bwMode="auto">
        <a:xfrm>
          <a:off x="45624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74</xdr:row>
      <xdr:rowOff>190500</xdr:rowOff>
    </xdr:from>
    <xdr:ext cx="304800" cy="247650"/>
    <xdr:sp macro="" textlink="">
      <xdr:nvSpPr>
        <xdr:cNvPr id="137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B050000}"/>
            </a:ext>
          </a:extLst>
        </xdr:cNvPr>
        <xdr:cNvSpPr/>
      </xdr:nvSpPr>
      <xdr:spPr bwMode="auto">
        <a:xfrm>
          <a:off x="46005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74</xdr:row>
      <xdr:rowOff>180975</xdr:rowOff>
    </xdr:from>
    <xdr:ext cx="304800" cy="247650"/>
    <xdr:sp macro="" textlink="">
      <xdr:nvSpPr>
        <xdr:cNvPr id="137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C050000}"/>
            </a:ext>
          </a:extLst>
        </xdr:cNvPr>
        <xdr:cNvSpPr/>
      </xdr:nvSpPr>
      <xdr:spPr bwMode="auto">
        <a:xfrm>
          <a:off x="45624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74</xdr:row>
      <xdr:rowOff>180975</xdr:rowOff>
    </xdr:from>
    <xdr:ext cx="304800" cy="247650"/>
    <xdr:sp macro="" textlink="">
      <xdr:nvSpPr>
        <xdr:cNvPr id="13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D050000}"/>
            </a:ext>
          </a:extLst>
        </xdr:cNvPr>
        <xdr:cNvSpPr/>
      </xdr:nvSpPr>
      <xdr:spPr bwMode="auto">
        <a:xfrm>
          <a:off x="45624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74</xdr:row>
      <xdr:rowOff>180975</xdr:rowOff>
    </xdr:from>
    <xdr:ext cx="304800" cy="247650"/>
    <xdr:sp macro="" textlink="">
      <xdr:nvSpPr>
        <xdr:cNvPr id="13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E050000}"/>
            </a:ext>
          </a:extLst>
        </xdr:cNvPr>
        <xdr:cNvSpPr/>
      </xdr:nvSpPr>
      <xdr:spPr bwMode="auto">
        <a:xfrm>
          <a:off x="45624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74</xdr:row>
      <xdr:rowOff>190500</xdr:rowOff>
    </xdr:from>
    <xdr:ext cx="304800" cy="247650"/>
    <xdr:sp macro="" textlink="">
      <xdr:nvSpPr>
        <xdr:cNvPr id="137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F050000}"/>
            </a:ext>
          </a:extLst>
        </xdr:cNvPr>
        <xdr:cNvSpPr/>
      </xdr:nvSpPr>
      <xdr:spPr bwMode="auto">
        <a:xfrm>
          <a:off x="46005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74</xdr:row>
      <xdr:rowOff>180975</xdr:rowOff>
    </xdr:from>
    <xdr:ext cx="304800" cy="247650"/>
    <xdr:sp macro="" textlink="">
      <xdr:nvSpPr>
        <xdr:cNvPr id="137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0050000}"/>
            </a:ext>
          </a:extLst>
        </xdr:cNvPr>
        <xdr:cNvSpPr/>
      </xdr:nvSpPr>
      <xdr:spPr bwMode="auto">
        <a:xfrm>
          <a:off x="45624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74</xdr:row>
      <xdr:rowOff>180975</xdr:rowOff>
    </xdr:from>
    <xdr:ext cx="304800" cy="247650"/>
    <xdr:sp macro="" textlink="">
      <xdr:nvSpPr>
        <xdr:cNvPr id="13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1050000}"/>
            </a:ext>
          </a:extLst>
        </xdr:cNvPr>
        <xdr:cNvSpPr/>
      </xdr:nvSpPr>
      <xdr:spPr bwMode="auto">
        <a:xfrm>
          <a:off x="45624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74</xdr:row>
      <xdr:rowOff>180975</xdr:rowOff>
    </xdr:from>
    <xdr:ext cx="304800" cy="247650"/>
    <xdr:sp macro="" textlink="">
      <xdr:nvSpPr>
        <xdr:cNvPr id="13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2050000}"/>
            </a:ext>
          </a:extLst>
        </xdr:cNvPr>
        <xdr:cNvSpPr/>
      </xdr:nvSpPr>
      <xdr:spPr bwMode="auto">
        <a:xfrm>
          <a:off x="45624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74</xdr:row>
      <xdr:rowOff>190500</xdr:rowOff>
    </xdr:from>
    <xdr:ext cx="304800" cy="247650"/>
    <xdr:sp macro="" textlink="">
      <xdr:nvSpPr>
        <xdr:cNvPr id="137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3050000}"/>
            </a:ext>
          </a:extLst>
        </xdr:cNvPr>
        <xdr:cNvSpPr/>
      </xdr:nvSpPr>
      <xdr:spPr bwMode="auto">
        <a:xfrm>
          <a:off x="46005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75</xdr:row>
      <xdr:rowOff>180975</xdr:rowOff>
    </xdr:from>
    <xdr:ext cx="304800" cy="247650"/>
    <xdr:sp macro="" textlink="">
      <xdr:nvSpPr>
        <xdr:cNvPr id="1380"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64050000}"/>
            </a:ext>
          </a:extLst>
        </xdr:cNvPr>
        <xdr:cNvSpPr/>
      </xdr:nvSpPr>
      <xdr:spPr bwMode="auto">
        <a:xfrm>
          <a:off x="4600575" y="15297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76</xdr:row>
      <xdr:rowOff>190500</xdr:rowOff>
    </xdr:from>
    <xdr:ext cx="304800" cy="247650"/>
    <xdr:sp macro="" textlink="">
      <xdr:nvSpPr>
        <xdr:cNvPr id="138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5050000}"/>
            </a:ext>
          </a:extLst>
        </xdr:cNvPr>
        <xdr:cNvSpPr/>
      </xdr:nvSpPr>
      <xdr:spPr bwMode="auto">
        <a:xfrm>
          <a:off x="46005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74</xdr:row>
      <xdr:rowOff>180975</xdr:rowOff>
    </xdr:from>
    <xdr:ext cx="304800" cy="247650"/>
    <xdr:sp macro="" textlink="">
      <xdr:nvSpPr>
        <xdr:cNvPr id="13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6050000}"/>
            </a:ext>
          </a:extLst>
        </xdr:cNvPr>
        <xdr:cNvSpPr/>
      </xdr:nvSpPr>
      <xdr:spPr bwMode="auto">
        <a:xfrm>
          <a:off x="45624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75</xdr:row>
      <xdr:rowOff>190500</xdr:rowOff>
    </xdr:from>
    <xdr:ext cx="304800" cy="247650"/>
    <xdr:sp macro="" textlink="">
      <xdr:nvSpPr>
        <xdr:cNvPr id="138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7050000}"/>
            </a:ext>
          </a:extLst>
        </xdr:cNvPr>
        <xdr:cNvSpPr/>
      </xdr:nvSpPr>
      <xdr:spPr bwMode="auto">
        <a:xfrm>
          <a:off x="4600575" y="15297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3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8050000}"/>
            </a:ext>
          </a:extLst>
        </xdr:cNvPr>
        <xdr:cNvSpPr/>
      </xdr:nvSpPr>
      <xdr:spPr bwMode="auto">
        <a:xfrm>
          <a:off x="4562475" y="15297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3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9050000}"/>
            </a:ext>
          </a:extLst>
        </xdr:cNvPr>
        <xdr:cNvSpPr/>
      </xdr:nvSpPr>
      <xdr:spPr bwMode="auto">
        <a:xfrm>
          <a:off x="4562475" y="15297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38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A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3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B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3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C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74</xdr:row>
      <xdr:rowOff>180975</xdr:rowOff>
    </xdr:from>
    <xdr:ext cx="304800" cy="247650"/>
    <xdr:sp macro="" textlink="">
      <xdr:nvSpPr>
        <xdr:cNvPr id="13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D050000}"/>
            </a:ext>
          </a:extLst>
        </xdr:cNvPr>
        <xdr:cNvSpPr/>
      </xdr:nvSpPr>
      <xdr:spPr bwMode="auto">
        <a:xfrm>
          <a:off x="4562475" y="15125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39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E050000}"/>
            </a:ext>
          </a:extLst>
        </xdr:cNvPr>
        <xdr:cNvSpPr/>
      </xdr:nvSpPr>
      <xdr:spPr bwMode="auto">
        <a:xfrm>
          <a:off x="4562475" y="15297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3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F050000}"/>
            </a:ext>
          </a:extLst>
        </xdr:cNvPr>
        <xdr:cNvSpPr/>
      </xdr:nvSpPr>
      <xdr:spPr bwMode="auto">
        <a:xfrm>
          <a:off x="4562475" y="15297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3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0050000}"/>
            </a:ext>
          </a:extLst>
        </xdr:cNvPr>
        <xdr:cNvSpPr/>
      </xdr:nvSpPr>
      <xdr:spPr bwMode="auto">
        <a:xfrm>
          <a:off x="4562475" y="15297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76</xdr:row>
      <xdr:rowOff>190500</xdr:rowOff>
    </xdr:from>
    <xdr:ext cx="304800" cy="247650"/>
    <xdr:sp macro="" textlink="">
      <xdr:nvSpPr>
        <xdr:cNvPr id="139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1050000}"/>
            </a:ext>
          </a:extLst>
        </xdr:cNvPr>
        <xdr:cNvSpPr/>
      </xdr:nvSpPr>
      <xdr:spPr bwMode="auto">
        <a:xfrm>
          <a:off x="46005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3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2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3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3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76</xdr:row>
      <xdr:rowOff>190500</xdr:rowOff>
    </xdr:from>
    <xdr:ext cx="304800" cy="247650"/>
    <xdr:sp macro="" textlink="">
      <xdr:nvSpPr>
        <xdr:cNvPr id="139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4050000}"/>
            </a:ext>
          </a:extLst>
        </xdr:cNvPr>
        <xdr:cNvSpPr/>
      </xdr:nvSpPr>
      <xdr:spPr bwMode="auto">
        <a:xfrm>
          <a:off x="46005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39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5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3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6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3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7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76</xdr:row>
      <xdr:rowOff>190500</xdr:rowOff>
    </xdr:from>
    <xdr:ext cx="304800" cy="247650"/>
    <xdr:sp macro="" textlink="">
      <xdr:nvSpPr>
        <xdr:cNvPr id="140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8050000}"/>
            </a:ext>
          </a:extLst>
        </xdr:cNvPr>
        <xdr:cNvSpPr/>
      </xdr:nvSpPr>
      <xdr:spPr bwMode="auto">
        <a:xfrm>
          <a:off x="46005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40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9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4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A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4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B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76</xdr:row>
      <xdr:rowOff>190500</xdr:rowOff>
    </xdr:from>
    <xdr:ext cx="304800" cy="247650"/>
    <xdr:sp macro="" textlink="">
      <xdr:nvSpPr>
        <xdr:cNvPr id="140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C050000}"/>
            </a:ext>
          </a:extLst>
        </xdr:cNvPr>
        <xdr:cNvSpPr/>
      </xdr:nvSpPr>
      <xdr:spPr bwMode="auto">
        <a:xfrm>
          <a:off x="46005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40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D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4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E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4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F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76</xdr:row>
      <xdr:rowOff>190500</xdr:rowOff>
    </xdr:from>
    <xdr:ext cx="304800" cy="247650"/>
    <xdr:sp macro="" textlink="">
      <xdr:nvSpPr>
        <xdr:cNvPr id="140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0050000}"/>
            </a:ext>
          </a:extLst>
        </xdr:cNvPr>
        <xdr:cNvSpPr/>
      </xdr:nvSpPr>
      <xdr:spPr bwMode="auto">
        <a:xfrm>
          <a:off x="46005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40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1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4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2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4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3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76</xdr:row>
      <xdr:rowOff>190500</xdr:rowOff>
    </xdr:from>
    <xdr:ext cx="304800" cy="247650"/>
    <xdr:sp macro="" textlink="">
      <xdr:nvSpPr>
        <xdr:cNvPr id="141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4050000}"/>
            </a:ext>
          </a:extLst>
        </xdr:cNvPr>
        <xdr:cNvSpPr/>
      </xdr:nvSpPr>
      <xdr:spPr bwMode="auto">
        <a:xfrm>
          <a:off x="46005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77</xdr:row>
      <xdr:rowOff>0</xdr:rowOff>
    </xdr:from>
    <xdr:ext cx="304800" cy="247650"/>
    <xdr:sp macro="" textlink="">
      <xdr:nvSpPr>
        <xdr:cNvPr id="141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85050000}"/>
            </a:ext>
          </a:extLst>
        </xdr:cNvPr>
        <xdr:cNvSpPr/>
      </xdr:nvSpPr>
      <xdr:spPr bwMode="auto">
        <a:xfrm>
          <a:off x="46005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4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6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77</xdr:row>
      <xdr:rowOff>0</xdr:rowOff>
    </xdr:from>
    <xdr:ext cx="304800" cy="247650"/>
    <xdr:sp macro="" textlink="">
      <xdr:nvSpPr>
        <xdr:cNvPr id="141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7050000}"/>
            </a:ext>
          </a:extLst>
        </xdr:cNvPr>
        <xdr:cNvSpPr/>
      </xdr:nvSpPr>
      <xdr:spPr bwMode="auto">
        <a:xfrm>
          <a:off x="46005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0</xdr:rowOff>
    </xdr:from>
    <xdr:ext cx="304800" cy="247650"/>
    <xdr:sp macro="" textlink="">
      <xdr:nvSpPr>
        <xdr:cNvPr id="14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8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0</xdr:rowOff>
    </xdr:from>
    <xdr:ext cx="304800" cy="247650"/>
    <xdr:sp macro="" textlink="">
      <xdr:nvSpPr>
        <xdr:cNvPr id="14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9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76</xdr:row>
      <xdr:rowOff>180975</xdr:rowOff>
    </xdr:from>
    <xdr:ext cx="304800" cy="247650"/>
    <xdr:sp macro="" textlink="">
      <xdr:nvSpPr>
        <xdr:cNvPr id="14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A050000}"/>
            </a:ext>
          </a:extLst>
        </xdr:cNvPr>
        <xdr:cNvSpPr/>
      </xdr:nvSpPr>
      <xdr:spPr bwMode="auto">
        <a:xfrm>
          <a:off x="4562475" y="1546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0</xdr:rowOff>
    </xdr:from>
    <xdr:ext cx="304800" cy="247650"/>
    <xdr:sp macro="" textlink="">
      <xdr:nvSpPr>
        <xdr:cNvPr id="141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B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0</xdr:rowOff>
    </xdr:from>
    <xdr:ext cx="304800" cy="247650"/>
    <xdr:sp macro="" textlink="">
      <xdr:nvSpPr>
        <xdr:cNvPr id="14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C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0</xdr:rowOff>
    </xdr:from>
    <xdr:ext cx="304800" cy="247650"/>
    <xdr:sp macro="" textlink="">
      <xdr:nvSpPr>
        <xdr:cNvPr id="14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D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76</xdr:row>
      <xdr:rowOff>180975</xdr:rowOff>
    </xdr:from>
    <xdr:ext cx="301137" cy="254244"/>
    <xdr:sp macro="" textlink="">
      <xdr:nvSpPr>
        <xdr:cNvPr id="14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E050000}"/>
            </a:ext>
          </a:extLst>
        </xdr:cNvPr>
        <xdr:cNvSpPr/>
      </xdr:nvSpPr>
      <xdr:spPr bwMode="auto">
        <a:xfrm>
          <a:off x="3619500" y="154686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77</xdr:row>
      <xdr:rowOff>0</xdr:rowOff>
    </xdr:from>
    <xdr:ext cx="301137" cy="257175"/>
    <xdr:sp macro="" textlink="">
      <xdr:nvSpPr>
        <xdr:cNvPr id="142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F050000}"/>
            </a:ext>
          </a:extLst>
        </xdr:cNvPr>
        <xdr:cNvSpPr/>
      </xdr:nvSpPr>
      <xdr:spPr bwMode="auto">
        <a:xfrm>
          <a:off x="3619500" y="1564005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77</xdr:row>
      <xdr:rowOff>0</xdr:rowOff>
    </xdr:from>
    <xdr:ext cx="304800" cy="247650"/>
    <xdr:sp macro="" textlink="">
      <xdr:nvSpPr>
        <xdr:cNvPr id="14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0050000}"/>
            </a:ext>
          </a:extLst>
        </xdr:cNvPr>
        <xdr:cNvSpPr/>
      </xdr:nvSpPr>
      <xdr:spPr bwMode="auto">
        <a:xfrm>
          <a:off x="3619500"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77</xdr:row>
      <xdr:rowOff>0</xdr:rowOff>
    </xdr:from>
    <xdr:ext cx="304800" cy="247650"/>
    <xdr:sp macro="" textlink="">
      <xdr:nvSpPr>
        <xdr:cNvPr id="14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1050000}"/>
            </a:ext>
          </a:extLst>
        </xdr:cNvPr>
        <xdr:cNvSpPr/>
      </xdr:nvSpPr>
      <xdr:spPr bwMode="auto">
        <a:xfrm>
          <a:off x="3619500"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75</xdr:row>
      <xdr:rowOff>180975</xdr:rowOff>
    </xdr:from>
    <xdr:ext cx="304800" cy="247650"/>
    <xdr:sp macro="" textlink="">
      <xdr:nvSpPr>
        <xdr:cNvPr id="142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2050000}"/>
            </a:ext>
          </a:extLst>
        </xdr:cNvPr>
        <xdr:cNvSpPr/>
      </xdr:nvSpPr>
      <xdr:spPr bwMode="auto">
        <a:xfrm>
          <a:off x="3619500"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75</xdr:row>
      <xdr:rowOff>180975</xdr:rowOff>
    </xdr:from>
    <xdr:ext cx="304800" cy="247650"/>
    <xdr:sp macro="" textlink="">
      <xdr:nvSpPr>
        <xdr:cNvPr id="142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93050000}"/>
            </a:ext>
          </a:extLst>
        </xdr:cNvPr>
        <xdr:cNvSpPr/>
      </xdr:nvSpPr>
      <xdr:spPr bwMode="auto">
        <a:xfrm>
          <a:off x="46005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75</xdr:row>
      <xdr:rowOff>180975</xdr:rowOff>
    </xdr:from>
    <xdr:ext cx="304800" cy="247650"/>
    <xdr:sp macro="" textlink="">
      <xdr:nvSpPr>
        <xdr:cNvPr id="14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4050000}"/>
            </a:ext>
          </a:extLst>
        </xdr:cNvPr>
        <xdr:cNvSpPr/>
      </xdr:nvSpPr>
      <xdr:spPr bwMode="auto">
        <a:xfrm>
          <a:off x="3619500"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75</xdr:row>
      <xdr:rowOff>190500</xdr:rowOff>
    </xdr:from>
    <xdr:ext cx="304800" cy="247650"/>
    <xdr:sp macro="" textlink="">
      <xdr:nvSpPr>
        <xdr:cNvPr id="142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5050000}"/>
            </a:ext>
          </a:extLst>
        </xdr:cNvPr>
        <xdr:cNvSpPr/>
      </xdr:nvSpPr>
      <xdr:spPr bwMode="auto">
        <a:xfrm>
          <a:off x="46005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4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6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75</xdr:row>
      <xdr:rowOff>180975</xdr:rowOff>
    </xdr:from>
    <xdr:ext cx="304800" cy="247650"/>
    <xdr:sp macro="" textlink="">
      <xdr:nvSpPr>
        <xdr:cNvPr id="14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7050000}"/>
            </a:ext>
          </a:extLst>
        </xdr:cNvPr>
        <xdr:cNvSpPr/>
      </xdr:nvSpPr>
      <xdr:spPr bwMode="auto">
        <a:xfrm>
          <a:off x="3619500"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4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8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43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9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4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A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4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B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75</xdr:row>
      <xdr:rowOff>180975</xdr:rowOff>
    </xdr:from>
    <xdr:ext cx="304800" cy="247650"/>
    <xdr:sp macro="" textlink="">
      <xdr:nvSpPr>
        <xdr:cNvPr id="143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9C050000}"/>
            </a:ext>
          </a:extLst>
        </xdr:cNvPr>
        <xdr:cNvSpPr/>
      </xdr:nvSpPr>
      <xdr:spPr bwMode="auto">
        <a:xfrm>
          <a:off x="46005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75</xdr:row>
      <xdr:rowOff>190500</xdr:rowOff>
    </xdr:from>
    <xdr:ext cx="304800" cy="247650"/>
    <xdr:sp macro="" textlink="">
      <xdr:nvSpPr>
        <xdr:cNvPr id="143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D050000}"/>
            </a:ext>
          </a:extLst>
        </xdr:cNvPr>
        <xdr:cNvSpPr/>
      </xdr:nvSpPr>
      <xdr:spPr bwMode="auto">
        <a:xfrm>
          <a:off x="46005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4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E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4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F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44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0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4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1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75</xdr:row>
      <xdr:rowOff>180975</xdr:rowOff>
    </xdr:from>
    <xdr:ext cx="304800" cy="247650"/>
    <xdr:sp macro="" textlink="">
      <xdr:nvSpPr>
        <xdr:cNvPr id="14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2050000}"/>
            </a:ext>
          </a:extLst>
        </xdr:cNvPr>
        <xdr:cNvSpPr/>
      </xdr:nvSpPr>
      <xdr:spPr bwMode="auto">
        <a:xfrm>
          <a:off x="4562475"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75</xdr:row>
      <xdr:rowOff>180975</xdr:rowOff>
    </xdr:from>
    <xdr:ext cx="301137" cy="257175"/>
    <xdr:sp macro="" textlink="">
      <xdr:nvSpPr>
        <xdr:cNvPr id="144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3050000}"/>
            </a:ext>
          </a:extLst>
        </xdr:cNvPr>
        <xdr:cNvSpPr/>
      </xdr:nvSpPr>
      <xdr:spPr bwMode="auto">
        <a:xfrm>
          <a:off x="3619500" y="1564005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75</xdr:row>
      <xdr:rowOff>180975</xdr:rowOff>
    </xdr:from>
    <xdr:ext cx="304800" cy="247650"/>
    <xdr:sp macro="" textlink="">
      <xdr:nvSpPr>
        <xdr:cNvPr id="14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4050000}"/>
            </a:ext>
          </a:extLst>
        </xdr:cNvPr>
        <xdr:cNvSpPr/>
      </xdr:nvSpPr>
      <xdr:spPr bwMode="auto">
        <a:xfrm>
          <a:off x="3619500"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75</xdr:row>
      <xdr:rowOff>180975</xdr:rowOff>
    </xdr:from>
    <xdr:ext cx="304800" cy="247650"/>
    <xdr:sp macro="" textlink="">
      <xdr:nvSpPr>
        <xdr:cNvPr id="14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5050000}"/>
            </a:ext>
          </a:extLst>
        </xdr:cNvPr>
        <xdr:cNvSpPr/>
      </xdr:nvSpPr>
      <xdr:spPr bwMode="auto">
        <a:xfrm>
          <a:off x="3619500" y="15640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77</xdr:row>
      <xdr:rowOff>180975</xdr:rowOff>
    </xdr:from>
    <xdr:ext cx="304800" cy="247650"/>
    <xdr:sp macro="" textlink="">
      <xdr:nvSpPr>
        <xdr:cNvPr id="14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6050000}"/>
            </a:ext>
          </a:extLst>
        </xdr:cNvPr>
        <xdr:cNvSpPr/>
      </xdr:nvSpPr>
      <xdr:spPr bwMode="auto">
        <a:xfrm>
          <a:off x="3619500"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77</xdr:row>
      <xdr:rowOff>190500</xdr:rowOff>
    </xdr:from>
    <xdr:ext cx="304800" cy="247650"/>
    <xdr:sp macro="" textlink="">
      <xdr:nvSpPr>
        <xdr:cNvPr id="144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7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77</xdr:row>
      <xdr:rowOff>180975</xdr:rowOff>
    </xdr:from>
    <xdr:ext cx="304800" cy="247650"/>
    <xdr:sp macro="" textlink="">
      <xdr:nvSpPr>
        <xdr:cNvPr id="144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8050000}"/>
            </a:ext>
          </a:extLst>
        </xdr:cNvPr>
        <xdr:cNvSpPr/>
      </xdr:nvSpPr>
      <xdr:spPr bwMode="auto">
        <a:xfrm>
          <a:off x="3619500"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77</xdr:row>
      <xdr:rowOff>180975</xdr:rowOff>
    </xdr:from>
    <xdr:ext cx="304800" cy="247650"/>
    <xdr:sp macro="" textlink="">
      <xdr:nvSpPr>
        <xdr:cNvPr id="14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9050000}"/>
            </a:ext>
          </a:extLst>
        </xdr:cNvPr>
        <xdr:cNvSpPr/>
      </xdr:nvSpPr>
      <xdr:spPr bwMode="auto">
        <a:xfrm>
          <a:off x="3619500"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5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A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B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C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77</xdr:row>
      <xdr:rowOff>180975</xdr:rowOff>
    </xdr:from>
    <xdr:ext cx="304800" cy="247650"/>
    <xdr:sp macro="" textlink="">
      <xdr:nvSpPr>
        <xdr:cNvPr id="14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D050000}"/>
            </a:ext>
          </a:extLst>
        </xdr:cNvPr>
        <xdr:cNvSpPr/>
      </xdr:nvSpPr>
      <xdr:spPr bwMode="auto">
        <a:xfrm>
          <a:off x="3619500"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77</xdr:row>
      <xdr:rowOff>190500</xdr:rowOff>
    </xdr:from>
    <xdr:ext cx="304800" cy="247650"/>
    <xdr:sp macro="" textlink="">
      <xdr:nvSpPr>
        <xdr:cNvPr id="145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E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78</xdr:row>
      <xdr:rowOff>0</xdr:rowOff>
    </xdr:from>
    <xdr:ext cx="304800" cy="247650"/>
    <xdr:sp macro="" textlink="">
      <xdr:nvSpPr>
        <xdr:cNvPr id="145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F050000}"/>
            </a:ext>
          </a:extLst>
        </xdr:cNvPr>
        <xdr:cNvSpPr/>
      </xdr:nvSpPr>
      <xdr:spPr bwMode="auto">
        <a:xfrm>
          <a:off x="3619500"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78</xdr:row>
      <xdr:rowOff>0</xdr:rowOff>
    </xdr:from>
    <xdr:ext cx="304800" cy="247650"/>
    <xdr:sp macro="" textlink="">
      <xdr:nvSpPr>
        <xdr:cNvPr id="145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B0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1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78</xdr:row>
      <xdr:rowOff>0</xdr:rowOff>
    </xdr:from>
    <xdr:ext cx="304800" cy="247650"/>
    <xdr:sp macro="" textlink="">
      <xdr:nvSpPr>
        <xdr:cNvPr id="14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2050000}"/>
            </a:ext>
          </a:extLst>
        </xdr:cNvPr>
        <xdr:cNvSpPr/>
      </xdr:nvSpPr>
      <xdr:spPr bwMode="auto">
        <a:xfrm>
          <a:off x="3619500"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78</xdr:row>
      <xdr:rowOff>0</xdr:rowOff>
    </xdr:from>
    <xdr:ext cx="304800" cy="247650"/>
    <xdr:sp macro="" textlink="">
      <xdr:nvSpPr>
        <xdr:cNvPr id="145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3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0</xdr:rowOff>
    </xdr:from>
    <xdr:ext cx="304800" cy="247650"/>
    <xdr:sp macro="" textlink="">
      <xdr:nvSpPr>
        <xdr:cNvPr id="14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4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78</xdr:row>
      <xdr:rowOff>0</xdr:rowOff>
    </xdr:from>
    <xdr:ext cx="304800" cy="247650"/>
    <xdr:sp macro="" textlink="">
      <xdr:nvSpPr>
        <xdr:cNvPr id="14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5050000}"/>
            </a:ext>
          </a:extLst>
        </xdr:cNvPr>
        <xdr:cNvSpPr/>
      </xdr:nvSpPr>
      <xdr:spPr bwMode="auto">
        <a:xfrm>
          <a:off x="3619500"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0</xdr:rowOff>
    </xdr:from>
    <xdr:ext cx="304800" cy="247650"/>
    <xdr:sp macro="" textlink="">
      <xdr:nvSpPr>
        <xdr:cNvPr id="14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6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7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0</xdr:rowOff>
    </xdr:from>
    <xdr:ext cx="304800" cy="247650"/>
    <xdr:sp macro="" textlink="">
      <xdr:nvSpPr>
        <xdr:cNvPr id="146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8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0</xdr:rowOff>
    </xdr:from>
    <xdr:ext cx="304800" cy="247650"/>
    <xdr:sp macro="" textlink="">
      <xdr:nvSpPr>
        <xdr:cNvPr id="14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9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0</xdr:rowOff>
    </xdr:from>
    <xdr:ext cx="304800" cy="247650"/>
    <xdr:sp macro="" textlink="">
      <xdr:nvSpPr>
        <xdr:cNvPr id="14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A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77</xdr:row>
      <xdr:rowOff>190500</xdr:rowOff>
    </xdr:from>
    <xdr:ext cx="304800" cy="247650"/>
    <xdr:sp macro="" textlink="">
      <xdr:nvSpPr>
        <xdr:cNvPr id="146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B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6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C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D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E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77</xdr:row>
      <xdr:rowOff>190500</xdr:rowOff>
    </xdr:from>
    <xdr:ext cx="304800" cy="247650"/>
    <xdr:sp macro="" textlink="">
      <xdr:nvSpPr>
        <xdr:cNvPr id="147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F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0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1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77</xdr:row>
      <xdr:rowOff>190500</xdr:rowOff>
    </xdr:from>
    <xdr:ext cx="304800" cy="247650"/>
    <xdr:sp macro="" textlink="">
      <xdr:nvSpPr>
        <xdr:cNvPr id="147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2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7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3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4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5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77</xdr:row>
      <xdr:rowOff>190500</xdr:rowOff>
    </xdr:from>
    <xdr:ext cx="304800" cy="247650"/>
    <xdr:sp macro="" textlink="">
      <xdr:nvSpPr>
        <xdr:cNvPr id="147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6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7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7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8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9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77</xdr:row>
      <xdr:rowOff>190500</xdr:rowOff>
    </xdr:from>
    <xdr:ext cx="304800" cy="247650"/>
    <xdr:sp macro="" textlink="">
      <xdr:nvSpPr>
        <xdr:cNvPr id="148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A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8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B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C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D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77</xdr:row>
      <xdr:rowOff>190500</xdr:rowOff>
    </xdr:from>
    <xdr:ext cx="304800" cy="247650"/>
    <xdr:sp macro="" textlink="">
      <xdr:nvSpPr>
        <xdr:cNvPr id="148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E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8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F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0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1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77</xdr:row>
      <xdr:rowOff>190500</xdr:rowOff>
    </xdr:from>
    <xdr:ext cx="304800" cy="247650"/>
    <xdr:sp macro="" textlink="">
      <xdr:nvSpPr>
        <xdr:cNvPr id="149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D2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78</xdr:row>
      <xdr:rowOff>0</xdr:rowOff>
    </xdr:from>
    <xdr:ext cx="304800" cy="247650"/>
    <xdr:sp macro="" textlink="">
      <xdr:nvSpPr>
        <xdr:cNvPr id="1491"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D3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4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78</xdr:row>
      <xdr:rowOff>0</xdr:rowOff>
    </xdr:from>
    <xdr:ext cx="304800" cy="247650"/>
    <xdr:sp macro="" textlink="">
      <xdr:nvSpPr>
        <xdr:cNvPr id="149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D5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0</xdr:rowOff>
    </xdr:from>
    <xdr:ext cx="304800" cy="247650"/>
    <xdr:sp macro="" textlink="">
      <xdr:nvSpPr>
        <xdr:cNvPr id="14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6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0</xdr:rowOff>
    </xdr:from>
    <xdr:ext cx="304800" cy="247650"/>
    <xdr:sp macro="" textlink="">
      <xdr:nvSpPr>
        <xdr:cNvPr id="14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7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77</xdr:row>
      <xdr:rowOff>180975</xdr:rowOff>
    </xdr:from>
    <xdr:ext cx="304800" cy="247650"/>
    <xdr:sp macro="" textlink="">
      <xdr:nvSpPr>
        <xdr:cNvPr id="14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8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0</xdr:rowOff>
    </xdr:from>
    <xdr:ext cx="304800" cy="247650"/>
    <xdr:sp macro="" textlink="">
      <xdr:nvSpPr>
        <xdr:cNvPr id="149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9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0</xdr:rowOff>
    </xdr:from>
    <xdr:ext cx="304800" cy="247650"/>
    <xdr:sp macro="" textlink="">
      <xdr:nvSpPr>
        <xdr:cNvPr id="14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A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0</xdr:rowOff>
    </xdr:from>
    <xdr:ext cx="304800" cy="247650"/>
    <xdr:sp macro="" textlink="">
      <xdr:nvSpPr>
        <xdr:cNvPr id="14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B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77</xdr:row>
      <xdr:rowOff>180975</xdr:rowOff>
    </xdr:from>
    <xdr:ext cx="301137" cy="254244"/>
    <xdr:sp macro="" textlink="">
      <xdr:nvSpPr>
        <xdr:cNvPr id="15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C050000}"/>
            </a:ext>
          </a:extLst>
        </xdr:cNvPr>
        <xdr:cNvSpPr/>
      </xdr:nvSpPr>
      <xdr:spPr bwMode="auto">
        <a:xfrm>
          <a:off x="3619500" y="17268825"/>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78</xdr:row>
      <xdr:rowOff>0</xdr:rowOff>
    </xdr:from>
    <xdr:ext cx="301137" cy="257175"/>
    <xdr:sp macro="" textlink="">
      <xdr:nvSpPr>
        <xdr:cNvPr id="150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D050000}"/>
            </a:ext>
          </a:extLst>
        </xdr:cNvPr>
        <xdr:cNvSpPr/>
      </xdr:nvSpPr>
      <xdr:spPr bwMode="auto">
        <a:xfrm>
          <a:off x="3619500" y="1726882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78</xdr:row>
      <xdr:rowOff>0</xdr:rowOff>
    </xdr:from>
    <xdr:ext cx="304800" cy="247650"/>
    <xdr:sp macro="" textlink="">
      <xdr:nvSpPr>
        <xdr:cNvPr id="15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E050000}"/>
            </a:ext>
          </a:extLst>
        </xdr:cNvPr>
        <xdr:cNvSpPr/>
      </xdr:nvSpPr>
      <xdr:spPr bwMode="auto">
        <a:xfrm>
          <a:off x="3619500"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78</xdr:row>
      <xdr:rowOff>0</xdr:rowOff>
    </xdr:from>
    <xdr:ext cx="304800" cy="247650"/>
    <xdr:sp macro="" textlink="">
      <xdr:nvSpPr>
        <xdr:cNvPr id="15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F050000}"/>
            </a:ext>
          </a:extLst>
        </xdr:cNvPr>
        <xdr:cNvSpPr/>
      </xdr:nvSpPr>
      <xdr:spPr bwMode="auto">
        <a:xfrm>
          <a:off x="3619500"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78</xdr:row>
      <xdr:rowOff>180975</xdr:rowOff>
    </xdr:from>
    <xdr:ext cx="304800" cy="247650"/>
    <xdr:sp macro="" textlink="">
      <xdr:nvSpPr>
        <xdr:cNvPr id="15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0050000}"/>
            </a:ext>
          </a:extLst>
        </xdr:cNvPr>
        <xdr:cNvSpPr/>
      </xdr:nvSpPr>
      <xdr:spPr bwMode="auto">
        <a:xfrm>
          <a:off x="3619500"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78</xdr:row>
      <xdr:rowOff>190500</xdr:rowOff>
    </xdr:from>
    <xdr:ext cx="304800" cy="247650"/>
    <xdr:sp macro="" textlink="">
      <xdr:nvSpPr>
        <xdr:cNvPr id="150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1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78</xdr:row>
      <xdr:rowOff>180975</xdr:rowOff>
    </xdr:from>
    <xdr:ext cx="304800" cy="247650"/>
    <xdr:sp macro="" textlink="">
      <xdr:nvSpPr>
        <xdr:cNvPr id="150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2050000}"/>
            </a:ext>
          </a:extLst>
        </xdr:cNvPr>
        <xdr:cNvSpPr/>
      </xdr:nvSpPr>
      <xdr:spPr bwMode="auto">
        <a:xfrm>
          <a:off x="3619500"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78</xdr:row>
      <xdr:rowOff>180975</xdr:rowOff>
    </xdr:from>
    <xdr:ext cx="304800" cy="247650"/>
    <xdr:sp macro="" textlink="">
      <xdr:nvSpPr>
        <xdr:cNvPr id="15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3050000}"/>
            </a:ext>
          </a:extLst>
        </xdr:cNvPr>
        <xdr:cNvSpPr/>
      </xdr:nvSpPr>
      <xdr:spPr bwMode="auto">
        <a:xfrm>
          <a:off x="3619500"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0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4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5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6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78</xdr:row>
      <xdr:rowOff>180975</xdr:rowOff>
    </xdr:from>
    <xdr:ext cx="304800" cy="247650"/>
    <xdr:sp macro="" textlink="">
      <xdr:nvSpPr>
        <xdr:cNvPr id="15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7050000}"/>
            </a:ext>
          </a:extLst>
        </xdr:cNvPr>
        <xdr:cNvSpPr/>
      </xdr:nvSpPr>
      <xdr:spPr bwMode="auto">
        <a:xfrm>
          <a:off x="3619500"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78</xdr:row>
      <xdr:rowOff>190500</xdr:rowOff>
    </xdr:from>
    <xdr:ext cx="304800" cy="247650"/>
    <xdr:sp macro="" textlink="">
      <xdr:nvSpPr>
        <xdr:cNvPr id="151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8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79</xdr:row>
      <xdr:rowOff>0</xdr:rowOff>
    </xdr:from>
    <xdr:ext cx="304800" cy="247650"/>
    <xdr:sp macro="" textlink="">
      <xdr:nvSpPr>
        <xdr:cNvPr id="151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9050000}"/>
            </a:ext>
          </a:extLst>
        </xdr:cNvPr>
        <xdr:cNvSpPr/>
      </xdr:nvSpPr>
      <xdr:spPr bwMode="auto">
        <a:xfrm>
          <a:off x="3619500"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0</xdr:rowOff>
    </xdr:from>
    <xdr:ext cx="304800" cy="247650"/>
    <xdr:sp macro="" textlink="">
      <xdr:nvSpPr>
        <xdr:cNvPr id="151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EA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B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79</xdr:row>
      <xdr:rowOff>0</xdr:rowOff>
    </xdr:from>
    <xdr:ext cx="304800" cy="247650"/>
    <xdr:sp macro="" textlink="">
      <xdr:nvSpPr>
        <xdr:cNvPr id="15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C050000}"/>
            </a:ext>
          </a:extLst>
        </xdr:cNvPr>
        <xdr:cNvSpPr/>
      </xdr:nvSpPr>
      <xdr:spPr bwMode="auto">
        <a:xfrm>
          <a:off x="3619500"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0</xdr:rowOff>
    </xdr:from>
    <xdr:ext cx="304800" cy="247650"/>
    <xdr:sp macro="" textlink="">
      <xdr:nvSpPr>
        <xdr:cNvPr id="151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D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0</xdr:rowOff>
    </xdr:from>
    <xdr:ext cx="304800" cy="247650"/>
    <xdr:sp macro="" textlink="">
      <xdr:nvSpPr>
        <xdr:cNvPr id="15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E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79</xdr:row>
      <xdr:rowOff>0</xdr:rowOff>
    </xdr:from>
    <xdr:ext cx="304800" cy="247650"/>
    <xdr:sp macro="" textlink="">
      <xdr:nvSpPr>
        <xdr:cNvPr id="15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F050000}"/>
            </a:ext>
          </a:extLst>
        </xdr:cNvPr>
        <xdr:cNvSpPr/>
      </xdr:nvSpPr>
      <xdr:spPr bwMode="auto">
        <a:xfrm>
          <a:off x="3619500"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0</xdr:rowOff>
    </xdr:from>
    <xdr:ext cx="304800" cy="247650"/>
    <xdr:sp macro="" textlink="">
      <xdr:nvSpPr>
        <xdr:cNvPr id="15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0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1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0</xdr:rowOff>
    </xdr:from>
    <xdr:ext cx="304800" cy="247650"/>
    <xdr:sp macro="" textlink="">
      <xdr:nvSpPr>
        <xdr:cNvPr id="152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2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0</xdr:rowOff>
    </xdr:from>
    <xdr:ext cx="304800" cy="247650"/>
    <xdr:sp macro="" textlink="">
      <xdr:nvSpPr>
        <xdr:cNvPr id="15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3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0</xdr:rowOff>
    </xdr:from>
    <xdr:ext cx="304800" cy="247650"/>
    <xdr:sp macro="" textlink="">
      <xdr:nvSpPr>
        <xdr:cNvPr id="15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4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78</xdr:row>
      <xdr:rowOff>190500</xdr:rowOff>
    </xdr:from>
    <xdr:ext cx="304800" cy="247650"/>
    <xdr:sp macro="" textlink="">
      <xdr:nvSpPr>
        <xdr:cNvPr id="152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5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2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6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7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8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78</xdr:row>
      <xdr:rowOff>190500</xdr:rowOff>
    </xdr:from>
    <xdr:ext cx="304800" cy="247650"/>
    <xdr:sp macro="" textlink="">
      <xdr:nvSpPr>
        <xdr:cNvPr id="152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9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A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B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78</xdr:row>
      <xdr:rowOff>190500</xdr:rowOff>
    </xdr:from>
    <xdr:ext cx="304800" cy="247650"/>
    <xdr:sp macro="" textlink="">
      <xdr:nvSpPr>
        <xdr:cNvPr id="153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C05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3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D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E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F05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78</xdr:row>
      <xdr:rowOff>190500</xdr:rowOff>
    </xdr:from>
    <xdr:ext cx="304800" cy="247650"/>
    <xdr:sp macro="" textlink="">
      <xdr:nvSpPr>
        <xdr:cNvPr id="153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006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3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106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206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306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78</xdr:row>
      <xdr:rowOff>190500</xdr:rowOff>
    </xdr:from>
    <xdr:ext cx="304800" cy="247650"/>
    <xdr:sp macro="" textlink="">
      <xdr:nvSpPr>
        <xdr:cNvPr id="154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406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4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506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606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706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78</xdr:row>
      <xdr:rowOff>190500</xdr:rowOff>
    </xdr:from>
    <xdr:ext cx="304800" cy="247650"/>
    <xdr:sp macro="" textlink="">
      <xdr:nvSpPr>
        <xdr:cNvPr id="154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806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4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906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A06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B06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78</xdr:row>
      <xdr:rowOff>190500</xdr:rowOff>
    </xdr:from>
    <xdr:ext cx="304800" cy="247650"/>
    <xdr:sp macro="" textlink="">
      <xdr:nvSpPr>
        <xdr:cNvPr id="154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C06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0</xdr:rowOff>
    </xdr:from>
    <xdr:ext cx="304800" cy="247650"/>
    <xdr:sp macro="" textlink="">
      <xdr:nvSpPr>
        <xdr:cNvPr id="154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0D06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E06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0</xdr:rowOff>
    </xdr:from>
    <xdr:ext cx="304800" cy="247650"/>
    <xdr:sp macro="" textlink="">
      <xdr:nvSpPr>
        <xdr:cNvPr id="155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F060000}"/>
            </a:ext>
          </a:extLst>
        </xdr:cNvPr>
        <xdr:cNvSpPr/>
      </xdr:nvSpPr>
      <xdr:spPr bwMode="auto">
        <a:xfrm>
          <a:off x="46005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0</xdr:rowOff>
    </xdr:from>
    <xdr:ext cx="304800" cy="247650"/>
    <xdr:sp macro="" textlink="">
      <xdr:nvSpPr>
        <xdr:cNvPr id="15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006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0</xdr:rowOff>
    </xdr:from>
    <xdr:ext cx="304800" cy="247650"/>
    <xdr:sp macro="" textlink="">
      <xdr:nvSpPr>
        <xdr:cNvPr id="15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106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78</xdr:row>
      <xdr:rowOff>180975</xdr:rowOff>
    </xdr:from>
    <xdr:ext cx="304800" cy="247650"/>
    <xdr:sp macro="" textlink="">
      <xdr:nvSpPr>
        <xdr:cNvPr id="15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206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0</xdr:rowOff>
    </xdr:from>
    <xdr:ext cx="304800" cy="247650"/>
    <xdr:sp macro="" textlink="">
      <xdr:nvSpPr>
        <xdr:cNvPr id="155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306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0</xdr:rowOff>
    </xdr:from>
    <xdr:ext cx="304800" cy="247650"/>
    <xdr:sp macro="" textlink="">
      <xdr:nvSpPr>
        <xdr:cNvPr id="15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406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0</xdr:rowOff>
    </xdr:from>
    <xdr:ext cx="304800" cy="247650"/>
    <xdr:sp macro="" textlink="">
      <xdr:nvSpPr>
        <xdr:cNvPr id="15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5060000}"/>
            </a:ext>
          </a:extLst>
        </xdr:cNvPr>
        <xdr:cNvSpPr/>
      </xdr:nvSpPr>
      <xdr:spPr bwMode="auto">
        <a:xfrm>
          <a:off x="4562475"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78</xdr:row>
      <xdr:rowOff>180975</xdr:rowOff>
    </xdr:from>
    <xdr:ext cx="301137" cy="254244"/>
    <xdr:sp macro="" textlink="">
      <xdr:nvSpPr>
        <xdr:cNvPr id="15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6060000}"/>
            </a:ext>
          </a:extLst>
        </xdr:cNvPr>
        <xdr:cNvSpPr/>
      </xdr:nvSpPr>
      <xdr:spPr bwMode="auto">
        <a:xfrm>
          <a:off x="3619500" y="17268825"/>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79</xdr:row>
      <xdr:rowOff>0</xdr:rowOff>
    </xdr:from>
    <xdr:ext cx="301137" cy="257175"/>
    <xdr:sp macro="" textlink="">
      <xdr:nvSpPr>
        <xdr:cNvPr id="155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7060000}"/>
            </a:ext>
          </a:extLst>
        </xdr:cNvPr>
        <xdr:cNvSpPr/>
      </xdr:nvSpPr>
      <xdr:spPr bwMode="auto">
        <a:xfrm>
          <a:off x="3619500" y="1726882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79</xdr:row>
      <xdr:rowOff>0</xdr:rowOff>
    </xdr:from>
    <xdr:ext cx="304800" cy="247650"/>
    <xdr:sp macro="" textlink="">
      <xdr:nvSpPr>
        <xdr:cNvPr id="15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8060000}"/>
            </a:ext>
          </a:extLst>
        </xdr:cNvPr>
        <xdr:cNvSpPr/>
      </xdr:nvSpPr>
      <xdr:spPr bwMode="auto">
        <a:xfrm>
          <a:off x="3619500"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79</xdr:row>
      <xdr:rowOff>0</xdr:rowOff>
    </xdr:from>
    <xdr:ext cx="304800" cy="247650"/>
    <xdr:sp macro="" textlink="">
      <xdr:nvSpPr>
        <xdr:cNvPr id="15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9060000}"/>
            </a:ext>
          </a:extLst>
        </xdr:cNvPr>
        <xdr:cNvSpPr/>
      </xdr:nvSpPr>
      <xdr:spPr bwMode="auto">
        <a:xfrm>
          <a:off x="3619500" y="17268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79</xdr:row>
      <xdr:rowOff>180975</xdr:rowOff>
    </xdr:from>
    <xdr:ext cx="304800" cy="247650"/>
    <xdr:sp macro="" textlink="">
      <xdr:nvSpPr>
        <xdr:cNvPr id="15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A060000}"/>
            </a:ext>
          </a:extLst>
        </xdr:cNvPr>
        <xdr:cNvSpPr/>
      </xdr:nvSpPr>
      <xdr:spPr bwMode="auto">
        <a:xfrm>
          <a:off x="3619500"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190500</xdr:rowOff>
    </xdr:from>
    <xdr:ext cx="304800" cy="247650"/>
    <xdr:sp macro="" textlink="">
      <xdr:nvSpPr>
        <xdr:cNvPr id="156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B060000}"/>
            </a:ext>
          </a:extLst>
        </xdr:cNvPr>
        <xdr:cNvSpPr/>
      </xdr:nvSpPr>
      <xdr:spPr bwMode="auto">
        <a:xfrm>
          <a:off x="46005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79</xdr:row>
      <xdr:rowOff>180975</xdr:rowOff>
    </xdr:from>
    <xdr:ext cx="304800" cy="247650"/>
    <xdr:sp macro="" textlink="">
      <xdr:nvSpPr>
        <xdr:cNvPr id="156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C060000}"/>
            </a:ext>
          </a:extLst>
        </xdr:cNvPr>
        <xdr:cNvSpPr/>
      </xdr:nvSpPr>
      <xdr:spPr bwMode="auto">
        <a:xfrm>
          <a:off x="3619500"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79</xdr:row>
      <xdr:rowOff>180975</xdr:rowOff>
    </xdr:from>
    <xdr:ext cx="304800" cy="247650"/>
    <xdr:sp macro="" textlink="">
      <xdr:nvSpPr>
        <xdr:cNvPr id="15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D060000}"/>
            </a:ext>
          </a:extLst>
        </xdr:cNvPr>
        <xdr:cNvSpPr/>
      </xdr:nvSpPr>
      <xdr:spPr bwMode="auto">
        <a:xfrm>
          <a:off x="3619500"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56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E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5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F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5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0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79</xdr:row>
      <xdr:rowOff>180975</xdr:rowOff>
    </xdr:from>
    <xdr:ext cx="304800" cy="247650"/>
    <xdr:sp macro="" textlink="">
      <xdr:nvSpPr>
        <xdr:cNvPr id="15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1060000}"/>
            </a:ext>
          </a:extLst>
        </xdr:cNvPr>
        <xdr:cNvSpPr/>
      </xdr:nvSpPr>
      <xdr:spPr bwMode="auto">
        <a:xfrm>
          <a:off x="3619500"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190500</xdr:rowOff>
    </xdr:from>
    <xdr:ext cx="304800" cy="247650"/>
    <xdr:sp macro="" textlink="">
      <xdr:nvSpPr>
        <xdr:cNvPr id="157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2060000}"/>
            </a:ext>
          </a:extLst>
        </xdr:cNvPr>
        <xdr:cNvSpPr/>
      </xdr:nvSpPr>
      <xdr:spPr bwMode="auto">
        <a:xfrm>
          <a:off x="46005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80</xdr:row>
      <xdr:rowOff>0</xdr:rowOff>
    </xdr:from>
    <xdr:ext cx="304800" cy="247650"/>
    <xdr:sp macro="" textlink="">
      <xdr:nvSpPr>
        <xdr:cNvPr id="157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3060000}"/>
            </a:ext>
          </a:extLst>
        </xdr:cNvPr>
        <xdr:cNvSpPr/>
      </xdr:nvSpPr>
      <xdr:spPr bwMode="auto">
        <a:xfrm>
          <a:off x="3619500"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80</xdr:row>
      <xdr:rowOff>0</xdr:rowOff>
    </xdr:from>
    <xdr:ext cx="304800" cy="247650"/>
    <xdr:sp macro="" textlink="">
      <xdr:nvSpPr>
        <xdr:cNvPr id="1572"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24060000}"/>
            </a:ext>
          </a:extLst>
        </xdr:cNvPr>
        <xdr:cNvSpPr/>
      </xdr:nvSpPr>
      <xdr:spPr bwMode="auto">
        <a:xfrm>
          <a:off x="46005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5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5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80</xdr:row>
      <xdr:rowOff>0</xdr:rowOff>
    </xdr:from>
    <xdr:ext cx="304800" cy="247650"/>
    <xdr:sp macro="" textlink="">
      <xdr:nvSpPr>
        <xdr:cNvPr id="15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6060000}"/>
            </a:ext>
          </a:extLst>
        </xdr:cNvPr>
        <xdr:cNvSpPr/>
      </xdr:nvSpPr>
      <xdr:spPr bwMode="auto">
        <a:xfrm>
          <a:off x="3619500"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80</xdr:row>
      <xdr:rowOff>0</xdr:rowOff>
    </xdr:from>
    <xdr:ext cx="304800" cy="247650"/>
    <xdr:sp macro="" textlink="">
      <xdr:nvSpPr>
        <xdr:cNvPr id="157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7060000}"/>
            </a:ext>
          </a:extLst>
        </xdr:cNvPr>
        <xdr:cNvSpPr/>
      </xdr:nvSpPr>
      <xdr:spPr bwMode="auto">
        <a:xfrm>
          <a:off x="46005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5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8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80</xdr:row>
      <xdr:rowOff>0</xdr:rowOff>
    </xdr:from>
    <xdr:ext cx="304800" cy="247650"/>
    <xdr:sp macro="" textlink="">
      <xdr:nvSpPr>
        <xdr:cNvPr id="15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9060000}"/>
            </a:ext>
          </a:extLst>
        </xdr:cNvPr>
        <xdr:cNvSpPr/>
      </xdr:nvSpPr>
      <xdr:spPr bwMode="auto">
        <a:xfrm>
          <a:off x="3619500"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5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A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5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B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58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C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5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D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5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E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190500</xdr:rowOff>
    </xdr:from>
    <xdr:ext cx="304800" cy="247650"/>
    <xdr:sp macro="" textlink="">
      <xdr:nvSpPr>
        <xdr:cNvPr id="158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F060000}"/>
            </a:ext>
          </a:extLst>
        </xdr:cNvPr>
        <xdr:cNvSpPr/>
      </xdr:nvSpPr>
      <xdr:spPr bwMode="auto">
        <a:xfrm>
          <a:off x="46005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58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0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5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1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5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2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190500</xdr:rowOff>
    </xdr:from>
    <xdr:ext cx="304800" cy="247650"/>
    <xdr:sp macro="" textlink="">
      <xdr:nvSpPr>
        <xdr:cNvPr id="158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3060000}"/>
            </a:ext>
          </a:extLst>
        </xdr:cNvPr>
        <xdr:cNvSpPr/>
      </xdr:nvSpPr>
      <xdr:spPr bwMode="auto">
        <a:xfrm>
          <a:off x="46005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5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4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5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5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190500</xdr:rowOff>
    </xdr:from>
    <xdr:ext cx="304800" cy="247650"/>
    <xdr:sp macro="" textlink="">
      <xdr:nvSpPr>
        <xdr:cNvPr id="159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6060000}"/>
            </a:ext>
          </a:extLst>
        </xdr:cNvPr>
        <xdr:cNvSpPr/>
      </xdr:nvSpPr>
      <xdr:spPr bwMode="auto">
        <a:xfrm>
          <a:off x="46005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59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7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5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8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5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9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190500</xdr:rowOff>
    </xdr:from>
    <xdr:ext cx="304800" cy="247650"/>
    <xdr:sp macro="" textlink="">
      <xdr:nvSpPr>
        <xdr:cNvPr id="159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A060000}"/>
            </a:ext>
          </a:extLst>
        </xdr:cNvPr>
        <xdr:cNvSpPr/>
      </xdr:nvSpPr>
      <xdr:spPr bwMode="auto">
        <a:xfrm>
          <a:off x="46005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59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B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5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C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5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D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190500</xdr:rowOff>
    </xdr:from>
    <xdr:ext cx="304800" cy="247650"/>
    <xdr:sp macro="" textlink="">
      <xdr:nvSpPr>
        <xdr:cNvPr id="159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E060000}"/>
            </a:ext>
          </a:extLst>
        </xdr:cNvPr>
        <xdr:cNvSpPr/>
      </xdr:nvSpPr>
      <xdr:spPr bwMode="auto">
        <a:xfrm>
          <a:off x="46005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59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F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0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1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190500</xdr:rowOff>
    </xdr:from>
    <xdr:ext cx="304800" cy="247650"/>
    <xdr:sp macro="" textlink="">
      <xdr:nvSpPr>
        <xdr:cNvPr id="160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2060000}"/>
            </a:ext>
          </a:extLst>
        </xdr:cNvPr>
        <xdr:cNvSpPr/>
      </xdr:nvSpPr>
      <xdr:spPr bwMode="auto">
        <a:xfrm>
          <a:off x="46005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0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3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4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5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190500</xdr:rowOff>
    </xdr:from>
    <xdr:ext cx="304800" cy="247650"/>
    <xdr:sp macro="" textlink="">
      <xdr:nvSpPr>
        <xdr:cNvPr id="160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6060000}"/>
            </a:ext>
          </a:extLst>
        </xdr:cNvPr>
        <xdr:cNvSpPr/>
      </xdr:nvSpPr>
      <xdr:spPr bwMode="auto">
        <a:xfrm>
          <a:off x="46005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80</xdr:row>
      <xdr:rowOff>0</xdr:rowOff>
    </xdr:from>
    <xdr:ext cx="304800" cy="247650"/>
    <xdr:sp macro="" textlink="">
      <xdr:nvSpPr>
        <xdr:cNvPr id="160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47060000}"/>
            </a:ext>
          </a:extLst>
        </xdr:cNvPr>
        <xdr:cNvSpPr/>
      </xdr:nvSpPr>
      <xdr:spPr bwMode="auto">
        <a:xfrm>
          <a:off x="46005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8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80</xdr:row>
      <xdr:rowOff>0</xdr:rowOff>
    </xdr:from>
    <xdr:ext cx="304800" cy="247650"/>
    <xdr:sp macro="" textlink="">
      <xdr:nvSpPr>
        <xdr:cNvPr id="160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9060000}"/>
            </a:ext>
          </a:extLst>
        </xdr:cNvPr>
        <xdr:cNvSpPr/>
      </xdr:nvSpPr>
      <xdr:spPr bwMode="auto">
        <a:xfrm>
          <a:off x="46005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6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A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6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B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C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61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D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6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E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6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F060000}"/>
            </a:ext>
          </a:extLst>
        </xdr:cNvPr>
        <xdr:cNvSpPr/>
      </xdr:nvSpPr>
      <xdr:spPr bwMode="auto">
        <a:xfrm>
          <a:off x="4562475"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79</xdr:row>
      <xdr:rowOff>180975</xdr:rowOff>
    </xdr:from>
    <xdr:ext cx="301137" cy="254244"/>
    <xdr:sp macro="" textlink="">
      <xdr:nvSpPr>
        <xdr:cNvPr id="16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0060000}"/>
            </a:ext>
          </a:extLst>
        </xdr:cNvPr>
        <xdr:cNvSpPr/>
      </xdr:nvSpPr>
      <xdr:spPr bwMode="auto">
        <a:xfrm>
          <a:off x="3619500" y="173545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80</xdr:row>
      <xdr:rowOff>0</xdr:rowOff>
    </xdr:from>
    <xdr:ext cx="301137" cy="257175"/>
    <xdr:sp macro="" textlink="">
      <xdr:nvSpPr>
        <xdr:cNvPr id="161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1060000}"/>
            </a:ext>
          </a:extLst>
        </xdr:cNvPr>
        <xdr:cNvSpPr/>
      </xdr:nvSpPr>
      <xdr:spPr bwMode="auto">
        <a:xfrm>
          <a:off x="3619500" y="1735455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80</xdr:row>
      <xdr:rowOff>0</xdr:rowOff>
    </xdr:from>
    <xdr:ext cx="304800" cy="247650"/>
    <xdr:sp macro="" textlink="">
      <xdr:nvSpPr>
        <xdr:cNvPr id="16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2060000}"/>
            </a:ext>
          </a:extLst>
        </xdr:cNvPr>
        <xdr:cNvSpPr/>
      </xdr:nvSpPr>
      <xdr:spPr bwMode="auto">
        <a:xfrm>
          <a:off x="3619500"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80</xdr:row>
      <xdr:rowOff>0</xdr:rowOff>
    </xdr:from>
    <xdr:ext cx="304800" cy="247650"/>
    <xdr:sp macro="" textlink="">
      <xdr:nvSpPr>
        <xdr:cNvPr id="16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3060000}"/>
            </a:ext>
          </a:extLst>
        </xdr:cNvPr>
        <xdr:cNvSpPr/>
      </xdr:nvSpPr>
      <xdr:spPr bwMode="auto">
        <a:xfrm>
          <a:off x="3619500" y="17354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79</xdr:row>
      <xdr:rowOff>180975</xdr:rowOff>
    </xdr:from>
    <xdr:ext cx="304800" cy="247650"/>
    <xdr:sp macro="" textlink="">
      <xdr:nvSpPr>
        <xdr:cNvPr id="16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4060000}"/>
            </a:ext>
          </a:extLst>
        </xdr:cNvPr>
        <xdr:cNvSpPr/>
      </xdr:nvSpPr>
      <xdr:spPr bwMode="auto">
        <a:xfrm>
          <a:off x="3619500"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190500</xdr:rowOff>
    </xdr:from>
    <xdr:ext cx="304800" cy="247650"/>
    <xdr:sp macro="" textlink="">
      <xdr:nvSpPr>
        <xdr:cNvPr id="162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5060000}"/>
            </a:ext>
          </a:extLst>
        </xdr:cNvPr>
        <xdr:cNvSpPr/>
      </xdr:nvSpPr>
      <xdr:spPr bwMode="auto">
        <a:xfrm>
          <a:off x="46005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79</xdr:row>
      <xdr:rowOff>180975</xdr:rowOff>
    </xdr:from>
    <xdr:ext cx="304800" cy="247650"/>
    <xdr:sp macro="" textlink="">
      <xdr:nvSpPr>
        <xdr:cNvPr id="162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6060000}"/>
            </a:ext>
          </a:extLst>
        </xdr:cNvPr>
        <xdr:cNvSpPr/>
      </xdr:nvSpPr>
      <xdr:spPr bwMode="auto">
        <a:xfrm>
          <a:off x="3619500"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79</xdr:row>
      <xdr:rowOff>180975</xdr:rowOff>
    </xdr:from>
    <xdr:ext cx="304800" cy="247650"/>
    <xdr:sp macro="" textlink="">
      <xdr:nvSpPr>
        <xdr:cNvPr id="16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7060000}"/>
            </a:ext>
          </a:extLst>
        </xdr:cNvPr>
        <xdr:cNvSpPr/>
      </xdr:nvSpPr>
      <xdr:spPr bwMode="auto">
        <a:xfrm>
          <a:off x="3619500"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2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8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9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A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79</xdr:row>
      <xdr:rowOff>180975</xdr:rowOff>
    </xdr:from>
    <xdr:ext cx="304800" cy="247650"/>
    <xdr:sp macro="" textlink="">
      <xdr:nvSpPr>
        <xdr:cNvPr id="16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B060000}"/>
            </a:ext>
          </a:extLst>
        </xdr:cNvPr>
        <xdr:cNvSpPr/>
      </xdr:nvSpPr>
      <xdr:spPr bwMode="auto">
        <a:xfrm>
          <a:off x="3619500"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190500</xdr:rowOff>
    </xdr:from>
    <xdr:ext cx="304800" cy="247650"/>
    <xdr:sp macro="" textlink="">
      <xdr:nvSpPr>
        <xdr:cNvPr id="162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C060000}"/>
            </a:ext>
          </a:extLst>
        </xdr:cNvPr>
        <xdr:cNvSpPr/>
      </xdr:nvSpPr>
      <xdr:spPr bwMode="auto">
        <a:xfrm>
          <a:off x="46005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80</xdr:row>
      <xdr:rowOff>0</xdr:rowOff>
    </xdr:from>
    <xdr:ext cx="304800" cy="247650"/>
    <xdr:sp macro="" textlink="">
      <xdr:nvSpPr>
        <xdr:cNvPr id="162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D060000}"/>
            </a:ext>
          </a:extLst>
        </xdr:cNvPr>
        <xdr:cNvSpPr/>
      </xdr:nvSpPr>
      <xdr:spPr bwMode="auto">
        <a:xfrm>
          <a:off x="3619500"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80</xdr:row>
      <xdr:rowOff>0</xdr:rowOff>
    </xdr:from>
    <xdr:ext cx="304800" cy="247650"/>
    <xdr:sp macro="" textlink="">
      <xdr:nvSpPr>
        <xdr:cNvPr id="1630"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5E060000}"/>
            </a:ext>
          </a:extLst>
        </xdr:cNvPr>
        <xdr:cNvSpPr/>
      </xdr:nvSpPr>
      <xdr:spPr bwMode="auto">
        <a:xfrm>
          <a:off x="46005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F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80</xdr:row>
      <xdr:rowOff>0</xdr:rowOff>
    </xdr:from>
    <xdr:ext cx="304800" cy="247650"/>
    <xdr:sp macro="" textlink="">
      <xdr:nvSpPr>
        <xdr:cNvPr id="16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0060000}"/>
            </a:ext>
          </a:extLst>
        </xdr:cNvPr>
        <xdr:cNvSpPr/>
      </xdr:nvSpPr>
      <xdr:spPr bwMode="auto">
        <a:xfrm>
          <a:off x="3619500"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80</xdr:row>
      <xdr:rowOff>0</xdr:rowOff>
    </xdr:from>
    <xdr:ext cx="304800" cy="247650"/>
    <xdr:sp macro="" textlink="">
      <xdr:nvSpPr>
        <xdr:cNvPr id="163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1060000}"/>
            </a:ext>
          </a:extLst>
        </xdr:cNvPr>
        <xdr:cNvSpPr/>
      </xdr:nvSpPr>
      <xdr:spPr bwMode="auto">
        <a:xfrm>
          <a:off x="46005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6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2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80</xdr:row>
      <xdr:rowOff>0</xdr:rowOff>
    </xdr:from>
    <xdr:ext cx="304800" cy="247650"/>
    <xdr:sp macro="" textlink="">
      <xdr:nvSpPr>
        <xdr:cNvPr id="16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3060000}"/>
            </a:ext>
          </a:extLst>
        </xdr:cNvPr>
        <xdr:cNvSpPr/>
      </xdr:nvSpPr>
      <xdr:spPr bwMode="auto">
        <a:xfrm>
          <a:off x="3619500"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6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4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5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63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6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6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7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6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8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190500</xdr:rowOff>
    </xdr:from>
    <xdr:ext cx="304800" cy="247650"/>
    <xdr:sp macro="" textlink="">
      <xdr:nvSpPr>
        <xdr:cNvPr id="164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9060000}"/>
            </a:ext>
          </a:extLst>
        </xdr:cNvPr>
        <xdr:cNvSpPr/>
      </xdr:nvSpPr>
      <xdr:spPr bwMode="auto">
        <a:xfrm>
          <a:off x="46005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4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A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B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C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190500</xdr:rowOff>
    </xdr:from>
    <xdr:ext cx="304800" cy="247650"/>
    <xdr:sp macro="" textlink="">
      <xdr:nvSpPr>
        <xdr:cNvPr id="164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D060000}"/>
            </a:ext>
          </a:extLst>
        </xdr:cNvPr>
        <xdr:cNvSpPr/>
      </xdr:nvSpPr>
      <xdr:spPr bwMode="auto">
        <a:xfrm>
          <a:off x="46005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E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F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190500</xdr:rowOff>
    </xdr:from>
    <xdr:ext cx="304800" cy="247650"/>
    <xdr:sp macro="" textlink="">
      <xdr:nvSpPr>
        <xdr:cNvPr id="164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0060000}"/>
            </a:ext>
          </a:extLst>
        </xdr:cNvPr>
        <xdr:cNvSpPr/>
      </xdr:nvSpPr>
      <xdr:spPr bwMode="auto">
        <a:xfrm>
          <a:off x="46005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4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1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2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3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190500</xdr:rowOff>
    </xdr:from>
    <xdr:ext cx="304800" cy="247650"/>
    <xdr:sp macro="" textlink="">
      <xdr:nvSpPr>
        <xdr:cNvPr id="165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4060000}"/>
            </a:ext>
          </a:extLst>
        </xdr:cNvPr>
        <xdr:cNvSpPr/>
      </xdr:nvSpPr>
      <xdr:spPr bwMode="auto">
        <a:xfrm>
          <a:off x="46005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5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5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6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7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190500</xdr:rowOff>
    </xdr:from>
    <xdr:ext cx="304800" cy="247650"/>
    <xdr:sp macro="" textlink="">
      <xdr:nvSpPr>
        <xdr:cNvPr id="165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8060000}"/>
            </a:ext>
          </a:extLst>
        </xdr:cNvPr>
        <xdr:cNvSpPr/>
      </xdr:nvSpPr>
      <xdr:spPr bwMode="auto">
        <a:xfrm>
          <a:off x="46005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5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9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A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B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190500</xdr:rowOff>
    </xdr:from>
    <xdr:ext cx="304800" cy="247650"/>
    <xdr:sp macro="" textlink="">
      <xdr:nvSpPr>
        <xdr:cNvPr id="166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C060000}"/>
            </a:ext>
          </a:extLst>
        </xdr:cNvPr>
        <xdr:cNvSpPr/>
      </xdr:nvSpPr>
      <xdr:spPr bwMode="auto">
        <a:xfrm>
          <a:off x="46005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6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D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E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F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79</xdr:row>
      <xdr:rowOff>190500</xdr:rowOff>
    </xdr:from>
    <xdr:ext cx="304800" cy="247650"/>
    <xdr:sp macro="" textlink="">
      <xdr:nvSpPr>
        <xdr:cNvPr id="166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0060000}"/>
            </a:ext>
          </a:extLst>
        </xdr:cNvPr>
        <xdr:cNvSpPr/>
      </xdr:nvSpPr>
      <xdr:spPr bwMode="auto">
        <a:xfrm>
          <a:off x="46005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80</xdr:row>
      <xdr:rowOff>0</xdr:rowOff>
    </xdr:from>
    <xdr:ext cx="304800" cy="247650"/>
    <xdr:sp macro="" textlink="">
      <xdr:nvSpPr>
        <xdr:cNvPr id="166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81060000}"/>
            </a:ext>
          </a:extLst>
        </xdr:cNvPr>
        <xdr:cNvSpPr/>
      </xdr:nvSpPr>
      <xdr:spPr bwMode="auto">
        <a:xfrm>
          <a:off x="46005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2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80</xdr:row>
      <xdr:rowOff>0</xdr:rowOff>
    </xdr:from>
    <xdr:ext cx="304800" cy="247650"/>
    <xdr:sp macro="" textlink="">
      <xdr:nvSpPr>
        <xdr:cNvPr id="166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3060000}"/>
            </a:ext>
          </a:extLst>
        </xdr:cNvPr>
        <xdr:cNvSpPr/>
      </xdr:nvSpPr>
      <xdr:spPr bwMode="auto">
        <a:xfrm>
          <a:off x="46005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6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4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6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5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79</xdr:row>
      <xdr:rowOff>180975</xdr:rowOff>
    </xdr:from>
    <xdr:ext cx="304800" cy="247650"/>
    <xdr:sp macro="" textlink="">
      <xdr:nvSpPr>
        <xdr:cNvPr id="16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6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67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7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6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8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0</xdr:rowOff>
    </xdr:from>
    <xdr:ext cx="304800" cy="247650"/>
    <xdr:sp macro="" textlink="">
      <xdr:nvSpPr>
        <xdr:cNvPr id="16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9060000}"/>
            </a:ext>
          </a:extLst>
        </xdr:cNvPr>
        <xdr:cNvSpPr/>
      </xdr:nvSpPr>
      <xdr:spPr bwMode="auto">
        <a:xfrm>
          <a:off x="4562475"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79</xdr:row>
      <xdr:rowOff>180975</xdr:rowOff>
    </xdr:from>
    <xdr:ext cx="301137" cy="254244"/>
    <xdr:sp macro="" textlink="">
      <xdr:nvSpPr>
        <xdr:cNvPr id="16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A060000}"/>
            </a:ext>
          </a:extLst>
        </xdr:cNvPr>
        <xdr:cNvSpPr/>
      </xdr:nvSpPr>
      <xdr:spPr bwMode="auto">
        <a:xfrm>
          <a:off x="3619500" y="17554575"/>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80</xdr:row>
      <xdr:rowOff>0</xdr:rowOff>
    </xdr:from>
    <xdr:ext cx="301137" cy="257175"/>
    <xdr:sp macro="" textlink="">
      <xdr:nvSpPr>
        <xdr:cNvPr id="167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B060000}"/>
            </a:ext>
          </a:extLst>
        </xdr:cNvPr>
        <xdr:cNvSpPr/>
      </xdr:nvSpPr>
      <xdr:spPr bwMode="auto">
        <a:xfrm>
          <a:off x="3619500" y="1755457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80</xdr:row>
      <xdr:rowOff>0</xdr:rowOff>
    </xdr:from>
    <xdr:ext cx="304800" cy="247650"/>
    <xdr:sp macro="" textlink="">
      <xdr:nvSpPr>
        <xdr:cNvPr id="16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C060000}"/>
            </a:ext>
          </a:extLst>
        </xdr:cNvPr>
        <xdr:cNvSpPr/>
      </xdr:nvSpPr>
      <xdr:spPr bwMode="auto">
        <a:xfrm>
          <a:off x="3619500"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80</xdr:row>
      <xdr:rowOff>0</xdr:rowOff>
    </xdr:from>
    <xdr:ext cx="304800" cy="247650"/>
    <xdr:sp macro="" textlink="">
      <xdr:nvSpPr>
        <xdr:cNvPr id="16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D060000}"/>
            </a:ext>
          </a:extLst>
        </xdr:cNvPr>
        <xdr:cNvSpPr/>
      </xdr:nvSpPr>
      <xdr:spPr bwMode="auto">
        <a:xfrm>
          <a:off x="3619500" y="17554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80</xdr:row>
      <xdr:rowOff>180975</xdr:rowOff>
    </xdr:from>
    <xdr:ext cx="304800" cy="247650"/>
    <xdr:sp macro="" textlink="">
      <xdr:nvSpPr>
        <xdr:cNvPr id="16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E060000}"/>
            </a:ext>
          </a:extLst>
        </xdr:cNvPr>
        <xdr:cNvSpPr/>
      </xdr:nvSpPr>
      <xdr:spPr bwMode="auto">
        <a:xfrm>
          <a:off x="3619500"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80</xdr:row>
      <xdr:rowOff>190500</xdr:rowOff>
    </xdr:from>
    <xdr:ext cx="304800" cy="247650"/>
    <xdr:sp macro="" textlink="">
      <xdr:nvSpPr>
        <xdr:cNvPr id="167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F060000}"/>
            </a:ext>
          </a:extLst>
        </xdr:cNvPr>
        <xdr:cNvSpPr/>
      </xdr:nvSpPr>
      <xdr:spPr bwMode="auto">
        <a:xfrm>
          <a:off x="46005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80</xdr:row>
      <xdr:rowOff>180975</xdr:rowOff>
    </xdr:from>
    <xdr:ext cx="304800" cy="247650"/>
    <xdr:sp macro="" textlink="">
      <xdr:nvSpPr>
        <xdr:cNvPr id="168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0060000}"/>
            </a:ext>
          </a:extLst>
        </xdr:cNvPr>
        <xdr:cNvSpPr/>
      </xdr:nvSpPr>
      <xdr:spPr bwMode="auto">
        <a:xfrm>
          <a:off x="3619500"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80</xdr:row>
      <xdr:rowOff>180975</xdr:rowOff>
    </xdr:from>
    <xdr:ext cx="304800" cy="247650"/>
    <xdr:sp macro="" textlink="">
      <xdr:nvSpPr>
        <xdr:cNvPr id="16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1060000}"/>
            </a:ext>
          </a:extLst>
        </xdr:cNvPr>
        <xdr:cNvSpPr/>
      </xdr:nvSpPr>
      <xdr:spPr bwMode="auto">
        <a:xfrm>
          <a:off x="3619500"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68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2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6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3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6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4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80</xdr:row>
      <xdr:rowOff>180975</xdr:rowOff>
    </xdr:from>
    <xdr:ext cx="304800" cy="247650"/>
    <xdr:sp macro="" textlink="">
      <xdr:nvSpPr>
        <xdr:cNvPr id="16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5060000}"/>
            </a:ext>
          </a:extLst>
        </xdr:cNvPr>
        <xdr:cNvSpPr/>
      </xdr:nvSpPr>
      <xdr:spPr bwMode="auto">
        <a:xfrm>
          <a:off x="3619500"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80</xdr:row>
      <xdr:rowOff>190500</xdr:rowOff>
    </xdr:from>
    <xdr:ext cx="304800" cy="247650"/>
    <xdr:sp macro="" textlink="">
      <xdr:nvSpPr>
        <xdr:cNvPr id="168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6060000}"/>
            </a:ext>
          </a:extLst>
        </xdr:cNvPr>
        <xdr:cNvSpPr/>
      </xdr:nvSpPr>
      <xdr:spPr bwMode="auto">
        <a:xfrm>
          <a:off x="46005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87</xdr:row>
      <xdr:rowOff>0</xdr:rowOff>
    </xdr:from>
    <xdr:ext cx="304800" cy="247650"/>
    <xdr:sp macro="" textlink="">
      <xdr:nvSpPr>
        <xdr:cNvPr id="168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7060000}"/>
            </a:ext>
          </a:extLst>
        </xdr:cNvPr>
        <xdr:cNvSpPr/>
      </xdr:nvSpPr>
      <xdr:spPr bwMode="auto">
        <a:xfrm>
          <a:off x="3619500"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87</xdr:row>
      <xdr:rowOff>0</xdr:rowOff>
    </xdr:from>
    <xdr:ext cx="304800" cy="247650"/>
    <xdr:sp macro="" textlink="">
      <xdr:nvSpPr>
        <xdr:cNvPr id="1688"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98060000}"/>
            </a:ext>
          </a:extLst>
        </xdr:cNvPr>
        <xdr:cNvSpPr/>
      </xdr:nvSpPr>
      <xdr:spPr bwMode="auto">
        <a:xfrm>
          <a:off x="46005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6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9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87</xdr:row>
      <xdr:rowOff>0</xdr:rowOff>
    </xdr:from>
    <xdr:ext cx="304800" cy="247650"/>
    <xdr:sp macro="" textlink="">
      <xdr:nvSpPr>
        <xdr:cNvPr id="16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A060000}"/>
            </a:ext>
          </a:extLst>
        </xdr:cNvPr>
        <xdr:cNvSpPr/>
      </xdr:nvSpPr>
      <xdr:spPr bwMode="auto">
        <a:xfrm>
          <a:off x="3619500"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87</xdr:row>
      <xdr:rowOff>0</xdr:rowOff>
    </xdr:from>
    <xdr:ext cx="304800" cy="247650"/>
    <xdr:sp macro="" textlink="">
      <xdr:nvSpPr>
        <xdr:cNvPr id="169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B060000}"/>
            </a:ext>
          </a:extLst>
        </xdr:cNvPr>
        <xdr:cNvSpPr/>
      </xdr:nvSpPr>
      <xdr:spPr bwMode="auto">
        <a:xfrm>
          <a:off x="46005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0</xdr:rowOff>
    </xdr:from>
    <xdr:ext cx="304800" cy="247650"/>
    <xdr:sp macro="" textlink="">
      <xdr:nvSpPr>
        <xdr:cNvPr id="16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C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87</xdr:row>
      <xdr:rowOff>0</xdr:rowOff>
    </xdr:from>
    <xdr:ext cx="304800" cy="247650"/>
    <xdr:sp macro="" textlink="">
      <xdr:nvSpPr>
        <xdr:cNvPr id="16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D060000}"/>
            </a:ext>
          </a:extLst>
        </xdr:cNvPr>
        <xdr:cNvSpPr/>
      </xdr:nvSpPr>
      <xdr:spPr bwMode="auto">
        <a:xfrm>
          <a:off x="3619500"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0</xdr:rowOff>
    </xdr:from>
    <xdr:ext cx="304800" cy="247650"/>
    <xdr:sp macro="" textlink="">
      <xdr:nvSpPr>
        <xdr:cNvPr id="16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E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6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F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0</xdr:rowOff>
    </xdr:from>
    <xdr:ext cx="304800" cy="247650"/>
    <xdr:sp macro="" textlink="">
      <xdr:nvSpPr>
        <xdr:cNvPr id="169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0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0</xdr:rowOff>
    </xdr:from>
    <xdr:ext cx="304800" cy="247650"/>
    <xdr:sp macro="" textlink="">
      <xdr:nvSpPr>
        <xdr:cNvPr id="16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1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0</xdr:rowOff>
    </xdr:from>
    <xdr:ext cx="304800" cy="247650"/>
    <xdr:sp macro="" textlink="">
      <xdr:nvSpPr>
        <xdr:cNvPr id="16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2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80</xdr:row>
      <xdr:rowOff>190500</xdr:rowOff>
    </xdr:from>
    <xdr:ext cx="304800" cy="247650"/>
    <xdr:sp macro="" textlink="">
      <xdr:nvSpPr>
        <xdr:cNvPr id="169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3060000}"/>
            </a:ext>
          </a:extLst>
        </xdr:cNvPr>
        <xdr:cNvSpPr/>
      </xdr:nvSpPr>
      <xdr:spPr bwMode="auto">
        <a:xfrm>
          <a:off x="46005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0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4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5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6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80</xdr:row>
      <xdr:rowOff>190500</xdr:rowOff>
    </xdr:from>
    <xdr:ext cx="304800" cy="247650"/>
    <xdr:sp macro="" textlink="">
      <xdr:nvSpPr>
        <xdr:cNvPr id="170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7060000}"/>
            </a:ext>
          </a:extLst>
        </xdr:cNvPr>
        <xdr:cNvSpPr/>
      </xdr:nvSpPr>
      <xdr:spPr bwMode="auto">
        <a:xfrm>
          <a:off x="46005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8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9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80</xdr:row>
      <xdr:rowOff>190500</xdr:rowOff>
    </xdr:from>
    <xdr:ext cx="304800" cy="247650"/>
    <xdr:sp macro="" textlink="">
      <xdr:nvSpPr>
        <xdr:cNvPr id="170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A060000}"/>
            </a:ext>
          </a:extLst>
        </xdr:cNvPr>
        <xdr:cNvSpPr/>
      </xdr:nvSpPr>
      <xdr:spPr bwMode="auto">
        <a:xfrm>
          <a:off x="46005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0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B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C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D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80</xdr:row>
      <xdr:rowOff>190500</xdr:rowOff>
    </xdr:from>
    <xdr:ext cx="304800" cy="247650"/>
    <xdr:sp macro="" textlink="">
      <xdr:nvSpPr>
        <xdr:cNvPr id="171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E060000}"/>
            </a:ext>
          </a:extLst>
        </xdr:cNvPr>
        <xdr:cNvSpPr/>
      </xdr:nvSpPr>
      <xdr:spPr bwMode="auto">
        <a:xfrm>
          <a:off x="46005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1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F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0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1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80</xdr:row>
      <xdr:rowOff>190500</xdr:rowOff>
    </xdr:from>
    <xdr:ext cx="304800" cy="247650"/>
    <xdr:sp macro="" textlink="">
      <xdr:nvSpPr>
        <xdr:cNvPr id="171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2060000}"/>
            </a:ext>
          </a:extLst>
        </xdr:cNvPr>
        <xdr:cNvSpPr/>
      </xdr:nvSpPr>
      <xdr:spPr bwMode="auto">
        <a:xfrm>
          <a:off x="46005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1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3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4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5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80</xdr:row>
      <xdr:rowOff>190500</xdr:rowOff>
    </xdr:from>
    <xdr:ext cx="304800" cy="247650"/>
    <xdr:sp macro="" textlink="">
      <xdr:nvSpPr>
        <xdr:cNvPr id="171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6060000}"/>
            </a:ext>
          </a:extLst>
        </xdr:cNvPr>
        <xdr:cNvSpPr/>
      </xdr:nvSpPr>
      <xdr:spPr bwMode="auto">
        <a:xfrm>
          <a:off x="46005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1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7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8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9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80</xdr:row>
      <xdr:rowOff>190500</xdr:rowOff>
    </xdr:from>
    <xdr:ext cx="304800" cy="247650"/>
    <xdr:sp macro="" textlink="">
      <xdr:nvSpPr>
        <xdr:cNvPr id="172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A060000}"/>
            </a:ext>
          </a:extLst>
        </xdr:cNvPr>
        <xdr:cNvSpPr/>
      </xdr:nvSpPr>
      <xdr:spPr bwMode="auto">
        <a:xfrm>
          <a:off x="46005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87</xdr:row>
      <xdr:rowOff>0</xdr:rowOff>
    </xdr:from>
    <xdr:ext cx="304800" cy="247650"/>
    <xdr:sp macro="" textlink="">
      <xdr:nvSpPr>
        <xdr:cNvPr id="172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BB060000}"/>
            </a:ext>
          </a:extLst>
        </xdr:cNvPr>
        <xdr:cNvSpPr/>
      </xdr:nvSpPr>
      <xdr:spPr bwMode="auto">
        <a:xfrm>
          <a:off x="46005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C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87</xdr:row>
      <xdr:rowOff>0</xdr:rowOff>
    </xdr:from>
    <xdr:ext cx="304800" cy="247650"/>
    <xdr:sp macro="" textlink="">
      <xdr:nvSpPr>
        <xdr:cNvPr id="172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D060000}"/>
            </a:ext>
          </a:extLst>
        </xdr:cNvPr>
        <xdr:cNvSpPr/>
      </xdr:nvSpPr>
      <xdr:spPr bwMode="auto">
        <a:xfrm>
          <a:off x="46005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0</xdr:rowOff>
    </xdr:from>
    <xdr:ext cx="304800" cy="247650"/>
    <xdr:sp macro="" textlink="">
      <xdr:nvSpPr>
        <xdr:cNvPr id="17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E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0</xdr:rowOff>
    </xdr:from>
    <xdr:ext cx="304800" cy="247650"/>
    <xdr:sp macro="" textlink="">
      <xdr:nvSpPr>
        <xdr:cNvPr id="17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F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80</xdr:row>
      <xdr:rowOff>180975</xdr:rowOff>
    </xdr:from>
    <xdr:ext cx="304800" cy="247650"/>
    <xdr:sp macro="" textlink="">
      <xdr:nvSpPr>
        <xdr:cNvPr id="17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0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0</xdr:rowOff>
    </xdr:from>
    <xdr:ext cx="304800" cy="247650"/>
    <xdr:sp macro="" textlink="">
      <xdr:nvSpPr>
        <xdr:cNvPr id="172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1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0</xdr:rowOff>
    </xdr:from>
    <xdr:ext cx="304800" cy="247650"/>
    <xdr:sp macro="" textlink="">
      <xdr:nvSpPr>
        <xdr:cNvPr id="17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2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0</xdr:rowOff>
    </xdr:from>
    <xdr:ext cx="304800" cy="247650"/>
    <xdr:sp macro="" textlink="">
      <xdr:nvSpPr>
        <xdr:cNvPr id="17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3060000}"/>
            </a:ext>
          </a:extLst>
        </xdr:cNvPr>
        <xdr:cNvSpPr/>
      </xdr:nvSpPr>
      <xdr:spPr bwMode="auto">
        <a:xfrm>
          <a:off x="4562475"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80</xdr:row>
      <xdr:rowOff>180975</xdr:rowOff>
    </xdr:from>
    <xdr:ext cx="301137" cy="254244"/>
    <xdr:sp macro="" textlink="">
      <xdr:nvSpPr>
        <xdr:cNvPr id="17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4060000}"/>
            </a:ext>
          </a:extLst>
        </xdr:cNvPr>
        <xdr:cNvSpPr/>
      </xdr:nvSpPr>
      <xdr:spPr bwMode="auto">
        <a:xfrm>
          <a:off x="3619500" y="176403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87</xdr:row>
      <xdr:rowOff>0</xdr:rowOff>
    </xdr:from>
    <xdr:ext cx="301137" cy="257175"/>
    <xdr:sp macro="" textlink="">
      <xdr:nvSpPr>
        <xdr:cNvPr id="173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5060000}"/>
            </a:ext>
          </a:extLst>
        </xdr:cNvPr>
        <xdr:cNvSpPr/>
      </xdr:nvSpPr>
      <xdr:spPr bwMode="auto">
        <a:xfrm>
          <a:off x="3619500" y="176403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87</xdr:row>
      <xdr:rowOff>0</xdr:rowOff>
    </xdr:from>
    <xdr:ext cx="304800" cy="247650"/>
    <xdr:sp macro="" textlink="">
      <xdr:nvSpPr>
        <xdr:cNvPr id="17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6060000}"/>
            </a:ext>
          </a:extLst>
        </xdr:cNvPr>
        <xdr:cNvSpPr/>
      </xdr:nvSpPr>
      <xdr:spPr bwMode="auto">
        <a:xfrm>
          <a:off x="3619500"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87</xdr:row>
      <xdr:rowOff>0</xdr:rowOff>
    </xdr:from>
    <xdr:ext cx="304800" cy="247650"/>
    <xdr:sp macro="" textlink="">
      <xdr:nvSpPr>
        <xdr:cNvPr id="17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7060000}"/>
            </a:ext>
          </a:extLst>
        </xdr:cNvPr>
        <xdr:cNvSpPr/>
      </xdr:nvSpPr>
      <xdr:spPr bwMode="auto">
        <a:xfrm>
          <a:off x="3619500" y="17640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87</xdr:row>
      <xdr:rowOff>180975</xdr:rowOff>
    </xdr:from>
    <xdr:ext cx="304800" cy="247650"/>
    <xdr:sp macro="" textlink="">
      <xdr:nvSpPr>
        <xdr:cNvPr id="17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8060000}"/>
            </a:ext>
          </a:extLst>
        </xdr:cNvPr>
        <xdr:cNvSpPr/>
      </xdr:nvSpPr>
      <xdr:spPr bwMode="auto">
        <a:xfrm>
          <a:off x="3619500"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87</xdr:row>
      <xdr:rowOff>190500</xdr:rowOff>
    </xdr:from>
    <xdr:ext cx="304800" cy="247650"/>
    <xdr:sp macro="" textlink="">
      <xdr:nvSpPr>
        <xdr:cNvPr id="173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9060000}"/>
            </a:ext>
          </a:extLst>
        </xdr:cNvPr>
        <xdr:cNvSpPr/>
      </xdr:nvSpPr>
      <xdr:spPr bwMode="auto">
        <a:xfrm>
          <a:off x="4600575" y="1783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87</xdr:row>
      <xdr:rowOff>180975</xdr:rowOff>
    </xdr:from>
    <xdr:ext cx="304800" cy="247650"/>
    <xdr:sp macro="" textlink="">
      <xdr:nvSpPr>
        <xdr:cNvPr id="173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A060000}"/>
            </a:ext>
          </a:extLst>
        </xdr:cNvPr>
        <xdr:cNvSpPr/>
      </xdr:nvSpPr>
      <xdr:spPr bwMode="auto">
        <a:xfrm>
          <a:off x="3619500"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87</xdr:row>
      <xdr:rowOff>180975</xdr:rowOff>
    </xdr:from>
    <xdr:ext cx="304800" cy="247650"/>
    <xdr:sp macro="" textlink="">
      <xdr:nvSpPr>
        <xdr:cNvPr id="17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B060000}"/>
            </a:ext>
          </a:extLst>
        </xdr:cNvPr>
        <xdr:cNvSpPr/>
      </xdr:nvSpPr>
      <xdr:spPr bwMode="auto">
        <a:xfrm>
          <a:off x="3619500"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4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C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D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E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87</xdr:row>
      <xdr:rowOff>180975</xdr:rowOff>
    </xdr:from>
    <xdr:ext cx="304800" cy="247650"/>
    <xdr:sp macro="" textlink="">
      <xdr:nvSpPr>
        <xdr:cNvPr id="17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F060000}"/>
            </a:ext>
          </a:extLst>
        </xdr:cNvPr>
        <xdr:cNvSpPr/>
      </xdr:nvSpPr>
      <xdr:spPr bwMode="auto">
        <a:xfrm>
          <a:off x="3619500"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87</xdr:row>
      <xdr:rowOff>190500</xdr:rowOff>
    </xdr:from>
    <xdr:ext cx="304800" cy="247650"/>
    <xdr:sp macro="" textlink="">
      <xdr:nvSpPr>
        <xdr:cNvPr id="174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D0060000}"/>
            </a:ext>
          </a:extLst>
        </xdr:cNvPr>
        <xdr:cNvSpPr/>
      </xdr:nvSpPr>
      <xdr:spPr bwMode="auto">
        <a:xfrm>
          <a:off x="4600575" y="1783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88</xdr:row>
      <xdr:rowOff>0</xdr:rowOff>
    </xdr:from>
    <xdr:ext cx="304800" cy="247650"/>
    <xdr:sp macro="" textlink="">
      <xdr:nvSpPr>
        <xdr:cNvPr id="174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1060000}"/>
            </a:ext>
          </a:extLst>
        </xdr:cNvPr>
        <xdr:cNvSpPr/>
      </xdr:nvSpPr>
      <xdr:spPr bwMode="auto">
        <a:xfrm>
          <a:off x="3619500"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88</xdr:row>
      <xdr:rowOff>0</xdr:rowOff>
    </xdr:from>
    <xdr:ext cx="304800" cy="247650"/>
    <xdr:sp macro="" textlink="">
      <xdr:nvSpPr>
        <xdr:cNvPr id="174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D2060000}"/>
            </a:ext>
          </a:extLst>
        </xdr:cNvPr>
        <xdr:cNvSpPr/>
      </xdr:nvSpPr>
      <xdr:spPr bwMode="auto">
        <a:xfrm>
          <a:off x="4600575"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3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88</xdr:row>
      <xdr:rowOff>0</xdr:rowOff>
    </xdr:from>
    <xdr:ext cx="304800" cy="247650"/>
    <xdr:sp macro="" textlink="">
      <xdr:nvSpPr>
        <xdr:cNvPr id="17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4060000}"/>
            </a:ext>
          </a:extLst>
        </xdr:cNvPr>
        <xdr:cNvSpPr/>
      </xdr:nvSpPr>
      <xdr:spPr bwMode="auto">
        <a:xfrm>
          <a:off x="3619500"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88</xdr:row>
      <xdr:rowOff>0</xdr:rowOff>
    </xdr:from>
    <xdr:ext cx="304800" cy="247650"/>
    <xdr:sp macro="" textlink="">
      <xdr:nvSpPr>
        <xdr:cNvPr id="174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D5060000}"/>
            </a:ext>
          </a:extLst>
        </xdr:cNvPr>
        <xdr:cNvSpPr/>
      </xdr:nvSpPr>
      <xdr:spPr bwMode="auto">
        <a:xfrm>
          <a:off x="4600575"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0</xdr:rowOff>
    </xdr:from>
    <xdr:ext cx="304800" cy="247650"/>
    <xdr:sp macro="" textlink="">
      <xdr:nvSpPr>
        <xdr:cNvPr id="17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6060000}"/>
            </a:ext>
          </a:extLst>
        </xdr:cNvPr>
        <xdr:cNvSpPr/>
      </xdr:nvSpPr>
      <xdr:spPr bwMode="auto">
        <a:xfrm>
          <a:off x="4562475"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88</xdr:row>
      <xdr:rowOff>0</xdr:rowOff>
    </xdr:from>
    <xdr:ext cx="304800" cy="247650"/>
    <xdr:sp macro="" textlink="">
      <xdr:nvSpPr>
        <xdr:cNvPr id="17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7060000}"/>
            </a:ext>
          </a:extLst>
        </xdr:cNvPr>
        <xdr:cNvSpPr/>
      </xdr:nvSpPr>
      <xdr:spPr bwMode="auto">
        <a:xfrm>
          <a:off x="3619500"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0</xdr:rowOff>
    </xdr:from>
    <xdr:ext cx="304800" cy="247650"/>
    <xdr:sp macro="" textlink="">
      <xdr:nvSpPr>
        <xdr:cNvPr id="17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8060000}"/>
            </a:ext>
          </a:extLst>
        </xdr:cNvPr>
        <xdr:cNvSpPr/>
      </xdr:nvSpPr>
      <xdr:spPr bwMode="auto">
        <a:xfrm>
          <a:off x="4562475"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9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0</xdr:rowOff>
    </xdr:from>
    <xdr:ext cx="304800" cy="247650"/>
    <xdr:sp macro="" textlink="">
      <xdr:nvSpPr>
        <xdr:cNvPr id="175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A060000}"/>
            </a:ext>
          </a:extLst>
        </xdr:cNvPr>
        <xdr:cNvSpPr/>
      </xdr:nvSpPr>
      <xdr:spPr bwMode="auto">
        <a:xfrm>
          <a:off x="4562475"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0</xdr:rowOff>
    </xdr:from>
    <xdr:ext cx="304800" cy="247650"/>
    <xdr:sp macro="" textlink="">
      <xdr:nvSpPr>
        <xdr:cNvPr id="17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B060000}"/>
            </a:ext>
          </a:extLst>
        </xdr:cNvPr>
        <xdr:cNvSpPr/>
      </xdr:nvSpPr>
      <xdr:spPr bwMode="auto">
        <a:xfrm>
          <a:off x="4562475"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0</xdr:rowOff>
    </xdr:from>
    <xdr:ext cx="304800" cy="247650"/>
    <xdr:sp macro="" textlink="">
      <xdr:nvSpPr>
        <xdr:cNvPr id="17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C060000}"/>
            </a:ext>
          </a:extLst>
        </xdr:cNvPr>
        <xdr:cNvSpPr/>
      </xdr:nvSpPr>
      <xdr:spPr bwMode="auto">
        <a:xfrm>
          <a:off x="4562475"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87</xdr:row>
      <xdr:rowOff>190500</xdr:rowOff>
    </xdr:from>
    <xdr:ext cx="304800" cy="247650"/>
    <xdr:sp macro="" textlink="">
      <xdr:nvSpPr>
        <xdr:cNvPr id="175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DD060000}"/>
            </a:ext>
          </a:extLst>
        </xdr:cNvPr>
        <xdr:cNvSpPr/>
      </xdr:nvSpPr>
      <xdr:spPr bwMode="auto">
        <a:xfrm>
          <a:off x="4600575" y="1783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5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E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F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0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87</xdr:row>
      <xdr:rowOff>190500</xdr:rowOff>
    </xdr:from>
    <xdr:ext cx="304800" cy="247650"/>
    <xdr:sp macro="" textlink="">
      <xdr:nvSpPr>
        <xdr:cNvPr id="176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1060000}"/>
            </a:ext>
          </a:extLst>
        </xdr:cNvPr>
        <xdr:cNvSpPr/>
      </xdr:nvSpPr>
      <xdr:spPr bwMode="auto">
        <a:xfrm>
          <a:off x="4600575" y="1783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2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3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87</xdr:row>
      <xdr:rowOff>190500</xdr:rowOff>
    </xdr:from>
    <xdr:ext cx="304800" cy="247650"/>
    <xdr:sp macro="" textlink="">
      <xdr:nvSpPr>
        <xdr:cNvPr id="176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4060000}"/>
            </a:ext>
          </a:extLst>
        </xdr:cNvPr>
        <xdr:cNvSpPr/>
      </xdr:nvSpPr>
      <xdr:spPr bwMode="auto">
        <a:xfrm>
          <a:off x="4600575" y="1783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6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5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6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7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87</xdr:row>
      <xdr:rowOff>190500</xdr:rowOff>
    </xdr:from>
    <xdr:ext cx="304800" cy="247650"/>
    <xdr:sp macro="" textlink="">
      <xdr:nvSpPr>
        <xdr:cNvPr id="176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8060000}"/>
            </a:ext>
          </a:extLst>
        </xdr:cNvPr>
        <xdr:cNvSpPr/>
      </xdr:nvSpPr>
      <xdr:spPr bwMode="auto">
        <a:xfrm>
          <a:off x="4600575" y="1783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6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9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A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B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87</xdr:row>
      <xdr:rowOff>190500</xdr:rowOff>
    </xdr:from>
    <xdr:ext cx="304800" cy="247650"/>
    <xdr:sp macro="" textlink="">
      <xdr:nvSpPr>
        <xdr:cNvPr id="177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C060000}"/>
            </a:ext>
          </a:extLst>
        </xdr:cNvPr>
        <xdr:cNvSpPr/>
      </xdr:nvSpPr>
      <xdr:spPr bwMode="auto">
        <a:xfrm>
          <a:off x="4600575" y="1783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7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D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E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F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87</xdr:row>
      <xdr:rowOff>190500</xdr:rowOff>
    </xdr:from>
    <xdr:ext cx="304800" cy="247650"/>
    <xdr:sp macro="" textlink="">
      <xdr:nvSpPr>
        <xdr:cNvPr id="177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0060000}"/>
            </a:ext>
          </a:extLst>
        </xdr:cNvPr>
        <xdr:cNvSpPr/>
      </xdr:nvSpPr>
      <xdr:spPr bwMode="auto">
        <a:xfrm>
          <a:off x="4600575" y="1783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7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1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2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3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87</xdr:row>
      <xdr:rowOff>190500</xdr:rowOff>
    </xdr:from>
    <xdr:ext cx="304800" cy="247650"/>
    <xdr:sp macro="" textlink="">
      <xdr:nvSpPr>
        <xdr:cNvPr id="178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4060000}"/>
            </a:ext>
          </a:extLst>
        </xdr:cNvPr>
        <xdr:cNvSpPr/>
      </xdr:nvSpPr>
      <xdr:spPr bwMode="auto">
        <a:xfrm>
          <a:off x="4600575" y="1783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88</xdr:row>
      <xdr:rowOff>0</xdr:rowOff>
    </xdr:from>
    <xdr:ext cx="304800" cy="247650"/>
    <xdr:sp macro="" textlink="">
      <xdr:nvSpPr>
        <xdr:cNvPr id="1781"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F5060000}"/>
            </a:ext>
          </a:extLst>
        </xdr:cNvPr>
        <xdr:cNvSpPr/>
      </xdr:nvSpPr>
      <xdr:spPr bwMode="auto">
        <a:xfrm>
          <a:off x="4600575"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6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88</xdr:row>
      <xdr:rowOff>0</xdr:rowOff>
    </xdr:from>
    <xdr:ext cx="304800" cy="247650"/>
    <xdr:sp macro="" textlink="">
      <xdr:nvSpPr>
        <xdr:cNvPr id="178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7060000}"/>
            </a:ext>
          </a:extLst>
        </xdr:cNvPr>
        <xdr:cNvSpPr/>
      </xdr:nvSpPr>
      <xdr:spPr bwMode="auto">
        <a:xfrm>
          <a:off x="4600575"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0</xdr:rowOff>
    </xdr:from>
    <xdr:ext cx="304800" cy="247650"/>
    <xdr:sp macro="" textlink="">
      <xdr:nvSpPr>
        <xdr:cNvPr id="17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8060000}"/>
            </a:ext>
          </a:extLst>
        </xdr:cNvPr>
        <xdr:cNvSpPr/>
      </xdr:nvSpPr>
      <xdr:spPr bwMode="auto">
        <a:xfrm>
          <a:off x="4562475"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0</xdr:rowOff>
    </xdr:from>
    <xdr:ext cx="304800" cy="247650"/>
    <xdr:sp macro="" textlink="">
      <xdr:nvSpPr>
        <xdr:cNvPr id="17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9060000}"/>
            </a:ext>
          </a:extLst>
        </xdr:cNvPr>
        <xdr:cNvSpPr/>
      </xdr:nvSpPr>
      <xdr:spPr bwMode="auto">
        <a:xfrm>
          <a:off x="4562475"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87</xdr:row>
      <xdr:rowOff>180975</xdr:rowOff>
    </xdr:from>
    <xdr:ext cx="304800" cy="247650"/>
    <xdr:sp macro="" textlink="">
      <xdr:nvSpPr>
        <xdr:cNvPr id="17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A060000}"/>
            </a:ext>
          </a:extLst>
        </xdr:cNvPr>
        <xdr:cNvSpPr/>
      </xdr:nvSpPr>
      <xdr:spPr bwMode="auto">
        <a:xfrm>
          <a:off x="4562475" y="178212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0</xdr:rowOff>
    </xdr:from>
    <xdr:ext cx="304800" cy="247650"/>
    <xdr:sp macro="" textlink="">
      <xdr:nvSpPr>
        <xdr:cNvPr id="178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B060000}"/>
            </a:ext>
          </a:extLst>
        </xdr:cNvPr>
        <xdr:cNvSpPr/>
      </xdr:nvSpPr>
      <xdr:spPr bwMode="auto">
        <a:xfrm>
          <a:off x="4562475"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0</xdr:rowOff>
    </xdr:from>
    <xdr:ext cx="304800" cy="247650"/>
    <xdr:sp macro="" textlink="">
      <xdr:nvSpPr>
        <xdr:cNvPr id="17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C060000}"/>
            </a:ext>
          </a:extLst>
        </xdr:cNvPr>
        <xdr:cNvSpPr/>
      </xdr:nvSpPr>
      <xdr:spPr bwMode="auto">
        <a:xfrm>
          <a:off x="4562475"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0</xdr:rowOff>
    </xdr:from>
    <xdr:ext cx="304800" cy="247650"/>
    <xdr:sp macro="" textlink="">
      <xdr:nvSpPr>
        <xdr:cNvPr id="17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D060000}"/>
            </a:ext>
          </a:extLst>
        </xdr:cNvPr>
        <xdr:cNvSpPr/>
      </xdr:nvSpPr>
      <xdr:spPr bwMode="auto">
        <a:xfrm>
          <a:off x="4562475"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87</xdr:row>
      <xdr:rowOff>180975</xdr:rowOff>
    </xdr:from>
    <xdr:ext cx="301137" cy="254244"/>
    <xdr:sp macro="" textlink="">
      <xdr:nvSpPr>
        <xdr:cNvPr id="17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E060000}"/>
            </a:ext>
          </a:extLst>
        </xdr:cNvPr>
        <xdr:cNvSpPr/>
      </xdr:nvSpPr>
      <xdr:spPr bwMode="auto">
        <a:xfrm>
          <a:off x="3619500" y="17821275"/>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88</xdr:row>
      <xdr:rowOff>0</xdr:rowOff>
    </xdr:from>
    <xdr:ext cx="301137" cy="257175"/>
    <xdr:sp macro="" textlink="">
      <xdr:nvSpPr>
        <xdr:cNvPr id="179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F060000}"/>
            </a:ext>
          </a:extLst>
        </xdr:cNvPr>
        <xdr:cNvSpPr/>
      </xdr:nvSpPr>
      <xdr:spPr bwMode="auto">
        <a:xfrm>
          <a:off x="3619500" y="1792605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88</xdr:row>
      <xdr:rowOff>0</xdr:rowOff>
    </xdr:from>
    <xdr:ext cx="304800" cy="247650"/>
    <xdr:sp macro="" textlink="">
      <xdr:nvSpPr>
        <xdr:cNvPr id="17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0070000}"/>
            </a:ext>
          </a:extLst>
        </xdr:cNvPr>
        <xdr:cNvSpPr/>
      </xdr:nvSpPr>
      <xdr:spPr bwMode="auto">
        <a:xfrm>
          <a:off x="3619500"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88</xdr:row>
      <xdr:rowOff>0</xdr:rowOff>
    </xdr:from>
    <xdr:ext cx="304800" cy="247650"/>
    <xdr:sp macro="" textlink="">
      <xdr:nvSpPr>
        <xdr:cNvPr id="17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1070000}"/>
            </a:ext>
          </a:extLst>
        </xdr:cNvPr>
        <xdr:cNvSpPr/>
      </xdr:nvSpPr>
      <xdr:spPr bwMode="auto">
        <a:xfrm>
          <a:off x="3619500" y="17926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88</xdr:row>
      <xdr:rowOff>180975</xdr:rowOff>
    </xdr:from>
    <xdr:ext cx="304800" cy="247650"/>
    <xdr:sp macro="" textlink="">
      <xdr:nvSpPr>
        <xdr:cNvPr id="17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2070000}"/>
            </a:ext>
          </a:extLst>
        </xdr:cNvPr>
        <xdr:cNvSpPr/>
      </xdr:nvSpPr>
      <xdr:spPr bwMode="auto">
        <a:xfrm>
          <a:off x="3619500"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88</xdr:row>
      <xdr:rowOff>190500</xdr:rowOff>
    </xdr:from>
    <xdr:ext cx="304800" cy="247650"/>
    <xdr:sp macro="" textlink="">
      <xdr:nvSpPr>
        <xdr:cNvPr id="179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3070000}"/>
            </a:ext>
          </a:extLst>
        </xdr:cNvPr>
        <xdr:cNvSpPr/>
      </xdr:nvSpPr>
      <xdr:spPr bwMode="auto">
        <a:xfrm>
          <a:off x="4600575" y="1811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88</xdr:row>
      <xdr:rowOff>180975</xdr:rowOff>
    </xdr:from>
    <xdr:ext cx="304800" cy="247650"/>
    <xdr:sp macro="" textlink="">
      <xdr:nvSpPr>
        <xdr:cNvPr id="179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4070000}"/>
            </a:ext>
          </a:extLst>
        </xdr:cNvPr>
        <xdr:cNvSpPr/>
      </xdr:nvSpPr>
      <xdr:spPr bwMode="auto">
        <a:xfrm>
          <a:off x="3619500"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88</xdr:row>
      <xdr:rowOff>180975</xdr:rowOff>
    </xdr:from>
    <xdr:ext cx="304800" cy="247650"/>
    <xdr:sp macro="" textlink="">
      <xdr:nvSpPr>
        <xdr:cNvPr id="17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5070000}"/>
            </a:ext>
          </a:extLst>
        </xdr:cNvPr>
        <xdr:cNvSpPr/>
      </xdr:nvSpPr>
      <xdr:spPr bwMode="auto">
        <a:xfrm>
          <a:off x="3619500"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79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6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7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7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8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88</xdr:row>
      <xdr:rowOff>180975</xdr:rowOff>
    </xdr:from>
    <xdr:ext cx="304800" cy="247650"/>
    <xdr:sp macro="" textlink="">
      <xdr:nvSpPr>
        <xdr:cNvPr id="18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9070000}"/>
            </a:ext>
          </a:extLst>
        </xdr:cNvPr>
        <xdr:cNvSpPr/>
      </xdr:nvSpPr>
      <xdr:spPr bwMode="auto">
        <a:xfrm>
          <a:off x="3619500"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88</xdr:row>
      <xdr:rowOff>190500</xdr:rowOff>
    </xdr:from>
    <xdr:ext cx="304800" cy="247650"/>
    <xdr:sp macro="" textlink="">
      <xdr:nvSpPr>
        <xdr:cNvPr id="180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A070000}"/>
            </a:ext>
          </a:extLst>
        </xdr:cNvPr>
        <xdr:cNvSpPr/>
      </xdr:nvSpPr>
      <xdr:spPr bwMode="auto">
        <a:xfrm>
          <a:off x="4600575" y="1811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95</xdr:row>
      <xdr:rowOff>0</xdr:rowOff>
    </xdr:from>
    <xdr:ext cx="304800" cy="247650"/>
    <xdr:sp macro="" textlink="">
      <xdr:nvSpPr>
        <xdr:cNvPr id="180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B070000}"/>
            </a:ext>
          </a:extLst>
        </xdr:cNvPr>
        <xdr:cNvSpPr/>
      </xdr:nvSpPr>
      <xdr:spPr bwMode="auto">
        <a:xfrm>
          <a:off x="3619500"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95</xdr:row>
      <xdr:rowOff>0</xdr:rowOff>
    </xdr:from>
    <xdr:ext cx="304800" cy="247650"/>
    <xdr:sp macro="" textlink="">
      <xdr:nvSpPr>
        <xdr:cNvPr id="180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0C070000}"/>
            </a:ext>
          </a:extLst>
        </xdr:cNvPr>
        <xdr:cNvSpPr/>
      </xdr:nvSpPr>
      <xdr:spPr bwMode="auto">
        <a:xfrm>
          <a:off x="4600575"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D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95</xdr:row>
      <xdr:rowOff>0</xdr:rowOff>
    </xdr:from>
    <xdr:ext cx="304800" cy="247650"/>
    <xdr:sp macro="" textlink="">
      <xdr:nvSpPr>
        <xdr:cNvPr id="18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E070000}"/>
            </a:ext>
          </a:extLst>
        </xdr:cNvPr>
        <xdr:cNvSpPr/>
      </xdr:nvSpPr>
      <xdr:spPr bwMode="auto">
        <a:xfrm>
          <a:off x="3619500"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95</xdr:row>
      <xdr:rowOff>0</xdr:rowOff>
    </xdr:from>
    <xdr:ext cx="304800" cy="247650"/>
    <xdr:sp macro="" textlink="">
      <xdr:nvSpPr>
        <xdr:cNvPr id="180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F070000}"/>
            </a:ext>
          </a:extLst>
        </xdr:cNvPr>
        <xdr:cNvSpPr/>
      </xdr:nvSpPr>
      <xdr:spPr bwMode="auto">
        <a:xfrm>
          <a:off x="4600575"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18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0070000}"/>
            </a:ext>
          </a:extLst>
        </xdr:cNvPr>
        <xdr:cNvSpPr/>
      </xdr:nvSpPr>
      <xdr:spPr bwMode="auto">
        <a:xfrm>
          <a:off x="4562475"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95</xdr:row>
      <xdr:rowOff>0</xdr:rowOff>
    </xdr:from>
    <xdr:ext cx="304800" cy="247650"/>
    <xdr:sp macro="" textlink="">
      <xdr:nvSpPr>
        <xdr:cNvPr id="18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1070000}"/>
            </a:ext>
          </a:extLst>
        </xdr:cNvPr>
        <xdr:cNvSpPr/>
      </xdr:nvSpPr>
      <xdr:spPr bwMode="auto">
        <a:xfrm>
          <a:off x="3619500"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18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2070000}"/>
            </a:ext>
          </a:extLst>
        </xdr:cNvPr>
        <xdr:cNvSpPr/>
      </xdr:nvSpPr>
      <xdr:spPr bwMode="auto">
        <a:xfrm>
          <a:off x="4562475"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3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181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4070000}"/>
            </a:ext>
          </a:extLst>
        </xdr:cNvPr>
        <xdr:cNvSpPr/>
      </xdr:nvSpPr>
      <xdr:spPr bwMode="auto">
        <a:xfrm>
          <a:off x="4562475"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18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5070000}"/>
            </a:ext>
          </a:extLst>
        </xdr:cNvPr>
        <xdr:cNvSpPr/>
      </xdr:nvSpPr>
      <xdr:spPr bwMode="auto">
        <a:xfrm>
          <a:off x="4562475"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18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6070000}"/>
            </a:ext>
          </a:extLst>
        </xdr:cNvPr>
        <xdr:cNvSpPr/>
      </xdr:nvSpPr>
      <xdr:spPr bwMode="auto">
        <a:xfrm>
          <a:off x="4562475"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88</xdr:row>
      <xdr:rowOff>190500</xdr:rowOff>
    </xdr:from>
    <xdr:ext cx="304800" cy="247650"/>
    <xdr:sp macro="" textlink="">
      <xdr:nvSpPr>
        <xdr:cNvPr id="181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7070000}"/>
            </a:ext>
          </a:extLst>
        </xdr:cNvPr>
        <xdr:cNvSpPr/>
      </xdr:nvSpPr>
      <xdr:spPr bwMode="auto">
        <a:xfrm>
          <a:off x="4600575" y="1811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1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8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9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A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88</xdr:row>
      <xdr:rowOff>190500</xdr:rowOff>
    </xdr:from>
    <xdr:ext cx="304800" cy="247650"/>
    <xdr:sp macro="" textlink="">
      <xdr:nvSpPr>
        <xdr:cNvPr id="181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B070000}"/>
            </a:ext>
          </a:extLst>
        </xdr:cNvPr>
        <xdr:cNvSpPr/>
      </xdr:nvSpPr>
      <xdr:spPr bwMode="auto">
        <a:xfrm>
          <a:off x="4600575" y="1811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C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D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88</xdr:row>
      <xdr:rowOff>190500</xdr:rowOff>
    </xdr:from>
    <xdr:ext cx="304800" cy="247650"/>
    <xdr:sp macro="" textlink="">
      <xdr:nvSpPr>
        <xdr:cNvPr id="182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E070000}"/>
            </a:ext>
          </a:extLst>
        </xdr:cNvPr>
        <xdr:cNvSpPr/>
      </xdr:nvSpPr>
      <xdr:spPr bwMode="auto">
        <a:xfrm>
          <a:off x="4600575" y="1811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2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F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0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1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88</xdr:row>
      <xdr:rowOff>190500</xdr:rowOff>
    </xdr:from>
    <xdr:ext cx="304800" cy="247650"/>
    <xdr:sp macro="" textlink="">
      <xdr:nvSpPr>
        <xdr:cNvPr id="182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2070000}"/>
            </a:ext>
          </a:extLst>
        </xdr:cNvPr>
        <xdr:cNvSpPr/>
      </xdr:nvSpPr>
      <xdr:spPr bwMode="auto">
        <a:xfrm>
          <a:off x="4600575" y="1811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2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3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4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5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88</xdr:row>
      <xdr:rowOff>190500</xdr:rowOff>
    </xdr:from>
    <xdr:ext cx="304800" cy="247650"/>
    <xdr:sp macro="" textlink="">
      <xdr:nvSpPr>
        <xdr:cNvPr id="183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6070000}"/>
            </a:ext>
          </a:extLst>
        </xdr:cNvPr>
        <xdr:cNvSpPr/>
      </xdr:nvSpPr>
      <xdr:spPr bwMode="auto">
        <a:xfrm>
          <a:off x="4600575" y="1811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3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7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8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9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88</xdr:row>
      <xdr:rowOff>190500</xdr:rowOff>
    </xdr:from>
    <xdr:ext cx="304800" cy="247650"/>
    <xdr:sp macro="" textlink="">
      <xdr:nvSpPr>
        <xdr:cNvPr id="183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A070000}"/>
            </a:ext>
          </a:extLst>
        </xdr:cNvPr>
        <xdr:cNvSpPr/>
      </xdr:nvSpPr>
      <xdr:spPr bwMode="auto">
        <a:xfrm>
          <a:off x="4600575" y="1811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3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B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C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D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88</xdr:row>
      <xdr:rowOff>190500</xdr:rowOff>
    </xdr:from>
    <xdr:ext cx="304800" cy="247650"/>
    <xdr:sp macro="" textlink="">
      <xdr:nvSpPr>
        <xdr:cNvPr id="183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E070000}"/>
            </a:ext>
          </a:extLst>
        </xdr:cNvPr>
        <xdr:cNvSpPr/>
      </xdr:nvSpPr>
      <xdr:spPr bwMode="auto">
        <a:xfrm>
          <a:off x="4600575" y="1811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95</xdr:row>
      <xdr:rowOff>0</xdr:rowOff>
    </xdr:from>
    <xdr:ext cx="304800" cy="247650"/>
    <xdr:sp macro="" textlink="">
      <xdr:nvSpPr>
        <xdr:cNvPr id="183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2F070000}"/>
            </a:ext>
          </a:extLst>
        </xdr:cNvPr>
        <xdr:cNvSpPr/>
      </xdr:nvSpPr>
      <xdr:spPr bwMode="auto">
        <a:xfrm>
          <a:off x="4600575"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0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95</xdr:row>
      <xdr:rowOff>0</xdr:rowOff>
    </xdr:from>
    <xdr:ext cx="304800" cy="247650"/>
    <xdr:sp macro="" textlink="">
      <xdr:nvSpPr>
        <xdr:cNvPr id="184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1070000}"/>
            </a:ext>
          </a:extLst>
        </xdr:cNvPr>
        <xdr:cNvSpPr/>
      </xdr:nvSpPr>
      <xdr:spPr bwMode="auto">
        <a:xfrm>
          <a:off x="4600575"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18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2070000}"/>
            </a:ext>
          </a:extLst>
        </xdr:cNvPr>
        <xdr:cNvSpPr/>
      </xdr:nvSpPr>
      <xdr:spPr bwMode="auto">
        <a:xfrm>
          <a:off x="4562475"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18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3070000}"/>
            </a:ext>
          </a:extLst>
        </xdr:cNvPr>
        <xdr:cNvSpPr/>
      </xdr:nvSpPr>
      <xdr:spPr bwMode="auto">
        <a:xfrm>
          <a:off x="4562475"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88</xdr:row>
      <xdr:rowOff>180975</xdr:rowOff>
    </xdr:from>
    <xdr:ext cx="304800" cy="247650"/>
    <xdr:sp macro="" textlink="">
      <xdr:nvSpPr>
        <xdr:cNvPr id="18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4070000}"/>
            </a:ext>
          </a:extLst>
        </xdr:cNvPr>
        <xdr:cNvSpPr/>
      </xdr:nvSpPr>
      <xdr:spPr bwMode="auto">
        <a:xfrm>
          <a:off x="4562475" y="181070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184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5070000}"/>
            </a:ext>
          </a:extLst>
        </xdr:cNvPr>
        <xdr:cNvSpPr/>
      </xdr:nvSpPr>
      <xdr:spPr bwMode="auto">
        <a:xfrm>
          <a:off x="4562475"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18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6070000}"/>
            </a:ext>
          </a:extLst>
        </xdr:cNvPr>
        <xdr:cNvSpPr/>
      </xdr:nvSpPr>
      <xdr:spPr bwMode="auto">
        <a:xfrm>
          <a:off x="4562475"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18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7070000}"/>
            </a:ext>
          </a:extLst>
        </xdr:cNvPr>
        <xdr:cNvSpPr/>
      </xdr:nvSpPr>
      <xdr:spPr bwMode="auto">
        <a:xfrm>
          <a:off x="4562475"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88</xdr:row>
      <xdr:rowOff>180975</xdr:rowOff>
    </xdr:from>
    <xdr:ext cx="301137" cy="254244"/>
    <xdr:sp macro="" textlink="">
      <xdr:nvSpPr>
        <xdr:cNvPr id="18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8070000}"/>
            </a:ext>
          </a:extLst>
        </xdr:cNvPr>
        <xdr:cNvSpPr/>
      </xdr:nvSpPr>
      <xdr:spPr bwMode="auto">
        <a:xfrm>
          <a:off x="3619500" y="18107025"/>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95</xdr:row>
      <xdr:rowOff>0</xdr:rowOff>
    </xdr:from>
    <xdr:ext cx="301137" cy="257175"/>
    <xdr:sp macro="" textlink="">
      <xdr:nvSpPr>
        <xdr:cNvPr id="184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9070000}"/>
            </a:ext>
          </a:extLst>
        </xdr:cNvPr>
        <xdr:cNvSpPr/>
      </xdr:nvSpPr>
      <xdr:spPr bwMode="auto">
        <a:xfrm>
          <a:off x="3619500" y="182118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95</xdr:row>
      <xdr:rowOff>0</xdr:rowOff>
    </xdr:from>
    <xdr:ext cx="304800" cy="247650"/>
    <xdr:sp macro="" textlink="">
      <xdr:nvSpPr>
        <xdr:cNvPr id="18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A070000}"/>
            </a:ext>
          </a:extLst>
        </xdr:cNvPr>
        <xdr:cNvSpPr/>
      </xdr:nvSpPr>
      <xdr:spPr bwMode="auto">
        <a:xfrm>
          <a:off x="3619500"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95</xdr:row>
      <xdr:rowOff>0</xdr:rowOff>
    </xdr:from>
    <xdr:ext cx="304800" cy="247650"/>
    <xdr:sp macro="" textlink="">
      <xdr:nvSpPr>
        <xdr:cNvPr id="18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B070000}"/>
            </a:ext>
          </a:extLst>
        </xdr:cNvPr>
        <xdr:cNvSpPr/>
      </xdr:nvSpPr>
      <xdr:spPr bwMode="auto">
        <a:xfrm>
          <a:off x="3619500" y="18211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84</xdr:row>
      <xdr:rowOff>0</xdr:rowOff>
    </xdr:from>
    <xdr:ext cx="304800" cy="247650"/>
    <xdr:sp macro="" textlink="">
      <xdr:nvSpPr>
        <xdr:cNvPr id="185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C070000}"/>
            </a:ext>
          </a:extLst>
        </xdr:cNvPr>
        <xdr:cNvSpPr/>
      </xdr:nvSpPr>
      <xdr:spPr bwMode="auto">
        <a:xfrm>
          <a:off x="36195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84</xdr:row>
      <xdr:rowOff>0</xdr:rowOff>
    </xdr:from>
    <xdr:ext cx="304800" cy="247650"/>
    <xdr:sp macro="" textlink="">
      <xdr:nvSpPr>
        <xdr:cNvPr id="185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3D070000}"/>
            </a:ext>
          </a:extLst>
        </xdr:cNvPr>
        <xdr:cNvSpPr/>
      </xdr:nvSpPr>
      <xdr:spPr bwMode="auto">
        <a:xfrm>
          <a:off x="46005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84</xdr:row>
      <xdr:rowOff>0</xdr:rowOff>
    </xdr:from>
    <xdr:ext cx="304800" cy="247650"/>
    <xdr:sp macro="" textlink="">
      <xdr:nvSpPr>
        <xdr:cNvPr id="18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E070000}"/>
            </a:ext>
          </a:extLst>
        </xdr:cNvPr>
        <xdr:cNvSpPr/>
      </xdr:nvSpPr>
      <xdr:spPr bwMode="auto">
        <a:xfrm>
          <a:off x="36195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84</xdr:row>
      <xdr:rowOff>0</xdr:rowOff>
    </xdr:from>
    <xdr:ext cx="304800" cy="247650"/>
    <xdr:sp macro="" textlink="">
      <xdr:nvSpPr>
        <xdr:cNvPr id="185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F070000}"/>
            </a:ext>
          </a:extLst>
        </xdr:cNvPr>
        <xdr:cNvSpPr/>
      </xdr:nvSpPr>
      <xdr:spPr bwMode="auto">
        <a:xfrm>
          <a:off x="46005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0</xdr:rowOff>
    </xdr:from>
    <xdr:ext cx="304800" cy="247650"/>
    <xdr:sp macro="" textlink="">
      <xdr:nvSpPr>
        <xdr:cNvPr id="18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0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84</xdr:row>
      <xdr:rowOff>0</xdr:rowOff>
    </xdr:from>
    <xdr:ext cx="304800" cy="247650"/>
    <xdr:sp macro="" textlink="">
      <xdr:nvSpPr>
        <xdr:cNvPr id="18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1070000}"/>
            </a:ext>
          </a:extLst>
        </xdr:cNvPr>
        <xdr:cNvSpPr/>
      </xdr:nvSpPr>
      <xdr:spPr bwMode="auto">
        <a:xfrm>
          <a:off x="36195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0</xdr:rowOff>
    </xdr:from>
    <xdr:ext cx="304800" cy="247650"/>
    <xdr:sp macro="" textlink="">
      <xdr:nvSpPr>
        <xdr:cNvPr id="18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2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0</xdr:rowOff>
    </xdr:from>
    <xdr:ext cx="304800" cy="247650"/>
    <xdr:sp macro="" textlink="">
      <xdr:nvSpPr>
        <xdr:cNvPr id="185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3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0</xdr:rowOff>
    </xdr:from>
    <xdr:ext cx="304800" cy="247650"/>
    <xdr:sp macro="" textlink="">
      <xdr:nvSpPr>
        <xdr:cNvPr id="18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4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0</xdr:rowOff>
    </xdr:from>
    <xdr:ext cx="304800" cy="247650"/>
    <xdr:sp macro="" textlink="">
      <xdr:nvSpPr>
        <xdr:cNvPr id="18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5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84</xdr:row>
      <xdr:rowOff>0</xdr:rowOff>
    </xdr:from>
    <xdr:ext cx="304800" cy="247650"/>
    <xdr:sp macro="" textlink="">
      <xdr:nvSpPr>
        <xdr:cNvPr id="1862"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46070000}"/>
            </a:ext>
          </a:extLst>
        </xdr:cNvPr>
        <xdr:cNvSpPr/>
      </xdr:nvSpPr>
      <xdr:spPr bwMode="auto">
        <a:xfrm>
          <a:off x="46005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84</xdr:row>
      <xdr:rowOff>0</xdr:rowOff>
    </xdr:from>
    <xdr:ext cx="304800" cy="247650"/>
    <xdr:sp macro="" textlink="">
      <xdr:nvSpPr>
        <xdr:cNvPr id="186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7070000}"/>
            </a:ext>
          </a:extLst>
        </xdr:cNvPr>
        <xdr:cNvSpPr/>
      </xdr:nvSpPr>
      <xdr:spPr bwMode="auto">
        <a:xfrm>
          <a:off x="46005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0</xdr:rowOff>
    </xdr:from>
    <xdr:ext cx="304800" cy="247650"/>
    <xdr:sp macro="" textlink="">
      <xdr:nvSpPr>
        <xdr:cNvPr id="186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8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0</xdr:rowOff>
    </xdr:from>
    <xdr:ext cx="304800" cy="247650"/>
    <xdr:sp macro="" textlink="">
      <xdr:nvSpPr>
        <xdr:cNvPr id="18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9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0</xdr:rowOff>
    </xdr:from>
    <xdr:ext cx="304800" cy="247650"/>
    <xdr:sp macro="" textlink="">
      <xdr:nvSpPr>
        <xdr:cNvPr id="186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A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0</xdr:rowOff>
    </xdr:from>
    <xdr:ext cx="304800" cy="247650"/>
    <xdr:sp macro="" textlink="">
      <xdr:nvSpPr>
        <xdr:cNvPr id="18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B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0</xdr:rowOff>
    </xdr:from>
    <xdr:ext cx="304800" cy="247650"/>
    <xdr:sp macro="" textlink="">
      <xdr:nvSpPr>
        <xdr:cNvPr id="18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C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84</xdr:row>
      <xdr:rowOff>0</xdr:rowOff>
    </xdr:from>
    <xdr:ext cx="301137" cy="257175"/>
    <xdr:sp macro="" textlink="">
      <xdr:nvSpPr>
        <xdr:cNvPr id="186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D070000}"/>
            </a:ext>
          </a:extLst>
        </xdr:cNvPr>
        <xdr:cNvSpPr/>
      </xdr:nvSpPr>
      <xdr:spPr bwMode="auto">
        <a:xfrm>
          <a:off x="3619500" y="193548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84</xdr:row>
      <xdr:rowOff>0</xdr:rowOff>
    </xdr:from>
    <xdr:ext cx="304800" cy="247650"/>
    <xdr:sp macro="" textlink="">
      <xdr:nvSpPr>
        <xdr:cNvPr id="18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E070000}"/>
            </a:ext>
          </a:extLst>
        </xdr:cNvPr>
        <xdr:cNvSpPr/>
      </xdr:nvSpPr>
      <xdr:spPr bwMode="auto">
        <a:xfrm>
          <a:off x="36195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84</xdr:row>
      <xdr:rowOff>0</xdr:rowOff>
    </xdr:from>
    <xdr:ext cx="304800" cy="247650"/>
    <xdr:sp macro="" textlink="">
      <xdr:nvSpPr>
        <xdr:cNvPr id="18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F070000}"/>
            </a:ext>
          </a:extLst>
        </xdr:cNvPr>
        <xdr:cNvSpPr/>
      </xdr:nvSpPr>
      <xdr:spPr bwMode="auto">
        <a:xfrm>
          <a:off x="36195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84</xdr:row>
      <xdr:rowOff>180975</xdr:rowOff>
    </xdr:from>
    <xdr:ext cx="304800" cy="247650"/>
    <xdr:sp macro="" textlink="">
      <xdr:nvSpPr>
        <xdr:cNvPr id="18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0070000}"/>
            </a:ext>
          </a:extLst>
        </xdr:cNvPr>
        <xdr:cNvSpPr/>
      </xdr:nvSpPr>
      <xdr:spPr bwMode="auto">
        <a:xfrm>
          <a:off x="3619500"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84</xdr:row>
      <xdr:rowOff>190500</xdr:rowOff>
    </xdr:from>
    <xdr:ext cx="304800" cy="247650"/>
    <xdr:sp macro="" textlink="">
      <xdr:nvSpPr>
        <xdr:cNvPr id="187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1070000}"/>
            </a:ext>
          </a:extLst>
        </xdr:cNvPr>
        <xdr:cNvSpPr/>
      </xdr:nvSpPr>
      <xdr:spPr bwMode="auto">
        <a:xfrm>
          <a:off x="4600575" y="1954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84</xdr:row>
      <xdr:rowOff>180975</xdr:rowOff>
    </xdr:from>
    <xdr:ext cx="304800" cy="247650"/>
    <xdr:sp macro="" textlink="">
      <xdr:nvSpPr>
        <xdr:cNvPr id="187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2070000}"/>
            </a:ext>
          </a:extLst>
        </xdr:cNvPr>
        <xdr:cNvSpPr/>
      </xdr:nvSpPr>
      <xdr:spPr bwMode="auto">
        <a:xfrm>
          <a:off x="3619500"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84</xdr:row>
      <xdr:rowOff>180975</xdr:rowOff>
    </xdr:from>
    <xdr:ext cx="304800" cy="247650"/>
    <xdr:sp macro="" textlink="">
      <xdr:nvSpPr>
        <xdr:cNvPr id="18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3070000}"/>
            </a:ext>
          </a:extLst>
        </xdr:cNvPr>
        <xdr:cNvSpPr/>
      </xdr:nvSpPr>
      <xdr:spPr bwMode="auto">
        <a:xfrm>
          <a:off x="3619500"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87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4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8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5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8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6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84</xdr:row>
      <xdr:rowOff>180975</xdr:rowOff>
    </xdr:from>
    <xdr:ext cx="304800" cy="247650"/>
    <xdr:sp macro="" textlink="">
      <xdr:nvSpPr>
        <xdr:cNvPr id="18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7070000}"/>
            </a:ext>
          </a:extLst>
        </xdr:cNvPr>
        <xdr:cNvSpPr/>
      </xdr:nvSpPr>
      <xdr:spPr bwMode="auto">
        <a:xfrm>
          <a:off x="3619500"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84</xdr:row>
      <xdr:rowOff>190500</xdr:rowOff>
    </xdr:from>
    <xdr:ext cx="304800" cy="247650"/>
    <xdr:sp macro="" textlink="">
      <xdr:nvSpPr>
        <xdr:cNvPr id="188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8070000}"/>
            </a:ext>
          </a:extLst>
        </xdr:cNvPr>
        <xdr:cNvSpPr/>
      </xdr:nvSpPr>
      <xdr:spPr bwMode="auto">
        <a:xfrm>
          <a:off x="4600575" y="1954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85</xdr:row>
      <xdr:rowOff>0</xdr:rowOff>
    </xdr:from>
    <xdr:ext cx="304800" cy="247650"/>
    <xdr:sp macro="" textlink="">
      <xdr:nvSpPr>
        <xdr:cNvPr id="188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9070000}"/>
            </a:ext>
          </a:extLst>
        </xdr:cNvPr>
        <xdr:cNvSpPr/>
      </xdr:nvSpPr>
      <xdr:spPr bwMode="auto">
        <a:xfrm>
          <a:off x="36195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85</xdr:row>
      <xdr:rowOff>0</xdr:rowOff>
    </xdr:from>
    <xdr:ext cx="304800" cy="247650"/>
    <xdr:sp macro="" textlink="">
      <xdr:nvSpPr>
        <xdr:cNvPr id="1882"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5A070000}"/>
            </a:ext>
          </a:extLst>
        </xdr:cNvPr>
        <xdr:cNvSpPr/>
      </xdr:nvSpPr>
      <xdr:spPr bwMode="auto">
        <a:xfrm>
          <a:off x="46005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8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B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85</xdr:row>
      <xdr:rowOff>0</xdr:rowOff>
    </xdr:from>
    <xdr:ext cx="304800" cy="247650"/>
    <xdr:sp macro="" textlink="">
      <xdr:nvSpPr>
        <xdr:cNvPr id="18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C070000}"/>
            </a:ext>
          </a:extLst>
        </xdr:cNvPr>
        <xdr:cNvSpPr/>
      </xdr:nvSpPr>
      <xdr:spPr bwMode="auto">
        <a:xfrm>
          <a:off x="36195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85</xdr:row>
      <xdr:rowOff>0</xdr:rowOff>
    </xdr:from>
    <xdr:ext cx="304800" cy="247650"/>
    <xdr:sp macro="" textlink="">
      <xdr:nvSpPr>
        <xdr:cNvPr id="188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D070000}"/>
            </a:ext>
          </a:extLst>
        </xdr:cNvPr>
        <xdr:cNvSpPr/>
      </xdr:nvSpPr>
      <xdr:spPr bwMode="auto">
        <a:xfrm>
          <a:off x="46005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0</xdr:rowOff>
    </xdr:from>
    <xdr:ext cx="304800" cy="247650"/>
    <xdr:sp macro="" textlink="">
      <xdr:nvSpPr>
        <xdr:cNvPr id="18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E07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85</xdr:row>
      <xdr:rowOff>0</xdr:rowOff>
    </xdr:from>
    <xdr:ext cx="304800" cy="247650"/>
    <xdr:sp macro="" textlink="">
      <xdr:nvSpPr>
        <xdr:cNvPr id="18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F070000}"/>
            </a:ext>
          </a:extLst>
        </xdr:cNvPr>
        <xdr:cNvSpPr/>
      </xdr:nvSpPr>
      <xdr:spPr bwMode="auto">
        <a:xfrm>
          <a:off x="36195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0</xdr:rowOff>
    </xdr:from>
    <xdr:ext cx="304800" cy="247650"/>
    <xdr:sp macro="" textlink="">
      <xdr:nvSpPr>
        <xdr:cNvPr id="18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007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8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1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0</xdr:rowOff>
    </xdr:from>
    <xdr:ext cx="304800" cy="247650"/>
    <xdr:sp macro="" textlink="">
      <xdr:nvSpPr>
        <xdr:cNvPr id="189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207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0</xdr:rowOff>
    </xdr:from>
    <xdr:ext cx="304800" cy="247650"/>
    <xdr:sp macro="" textlink="">
      <xdr:nvSpPr>
        <xdr:cNvPr id="18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307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0</xdr:rowOff>
    </xdr:from>
    <xdr:ext cx="304800" cy="247650"/>
    <xdr:sp macro="" textlink="">
      <xdr:nvSpPr>
        <xdr:cNvPr id="18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407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84</xdr:row>
      <xdr:rowOff>190500</xdr:rowOff>
    </xdr:from>
    <xdr:ext cx="304800" cy="247650"/>
    <xdr:sp macro="" textlink="">
      <xdr:nvSpPr>
        <xdr:cNvPr id="189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5070000}"/>
            </a:ext>
          </a:extLst>
        </xdr:cNvPr>
        <xdr:cNvSpPr/>
      </xdr:nvSpPr>
      <xdr:spPr bwMode="auto">
        <a:xfrm>
          <a:off x="4600575" y="1954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89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6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8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7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8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8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84</xdr:row>
      <xdr:rowOff>190500</xdr:rowOff>
    </xdr:from>
    <xdr:ext cx="304800" cy="247650"/>
    <xdr:sp macro="" textlink="">
      <xdr:nvSpPr>
        <xdr:cNvPr id="189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9070000}"/>
            </a:ext>
          </a:extLst>
        </xdr:cNvPr>
        <xdr:cNvSpPr/>
      </xdr:nvSpPr>
      <xdr:spPr bwMode="auto">
        <a:xfrm>
          <a:off x="4600575" y="1954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8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A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8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B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84</xdr:row>
      <xdr:rowOff>190500</xdr:rowOff>
    </xdr:from>
    <xdr:ext cx="304800" cy="247650"/>
    <xdr:sp macro="" textlink="">
      <xdr:nvSpPr>
        <xdr:cNvPr id="190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C070000}"/>
            </a:ext>
          </a:extLst>
        </xdr:cNvPr>
        <xdr:cNvSpPr/>
      </xdr:nvSpPr>
      <xdr:spPr bwMode="auto">
        <a:xfrm>
          <a:off x="4600575" y="1954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90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D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9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E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9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F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84</xdr:row>
      <xdr:rowOff>190500</xdr:rowOff>
    </xdr:from>
    <xdr:ext cx="304800" cy="247650"/>
    <xdr:sp macro="" textlink="">
      <xdr:nvSpPr>
        <xdr:cNvPr id="190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0070000}"/>
            </a:ext>
          </a:extLst>
        </xdr:cNvPr>
        <xdr:cNvSpPr/>
      </xdr:nvSpPr>
      <xdr:spPr bwMode="auto">
        <a:xfrm>
          <a:off x="4600575" y="1954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90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1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9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2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9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3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84</xdr:row>
      <xdr:rowOff>190500</xdr:rowOff>
    </xdr:from>
    <xdr:ext cx="304800" cy="247650"/>
    <xdr:sp macro="" textlink="">
      <xdr:nvSpPr>
        <xdr:cNvPr id="190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4070000}"/>
            </a:ext>
          </a:extLst>
        </xdr:cNvPr>
        <xdr:cNvSpPr/>
      </xdr:nvSpPr>
      <xdr:spPr bwMode="auto">
        <a:xfrm>
          <a:off x="4600575" y="1954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90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5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9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6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9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7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84</xdr:row>
      <xdr:rowOff>190500</xdr:rowOff>
    </xdr:from>
    <xdr:ext cx="304800" cy="247650"/>
    <xdr:sp macro="" textlink="">
      <xdr:nvSpPr>
        <xdr:cNvPr id="191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8070000}"/>
            </a:ext>
          </a:extLst>
        </xdr:cNvPr>
        <xdr:cNvSpPr/>
      </xdr:nvSpPr>
      <xdr:spPr bwMode="auto">
        <a:xfrm>
          <a:off x="4600575" y="1954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91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9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9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A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9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B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84</xdr:row>
      <xdr:rowOff>190500</xdr:rowOff>
    </xdr:from>
    <xdr:ext cx="304800" cy="247650"/>
    <xdr:sp macro="" textlink="">
      <xdr:nvSpPr>
        <xdr:cNvPr id="191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C070000}"/>
            </a:ext>
          </a:extLst>
        </xdr:cNvPr>
        <xdr:cNvSpPr/>
      </xdr:nvSpPr>
      <xdr:spPr bwMode="auto">
        <a:xfrm>
          <a:off x="4600575" y="1954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85</xdr:row>
      <xdr:rowOff>0</xdr:rowOff>
    </xdr:from>
    <xdr:ext cx="304800" cy="247650"/>
    <xdr:sp macro="" textlink="">
      <xdr:nvSpPr>
        <xdr:cNvPr id="191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7D070000}"/>
            </a:ext>
          </a:extLst>
        </xdr:cNvPr>
        <xdr:cNvSpPr/>
      </xdr:nvSpPr>
      <xdr:spPr bwMode="auto">
        <a:xfrm>
          <a:off x="46005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9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E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85</xdr:row>
      <xdr:rowOff>0</xdr:rowOff>
    </xdr:from>
    <xdr:ext cx="304800" cy="247650"/>
    <xdr:sp macro="" textlink="">
      <xdr:nvSpPr>
        <xdr:cNvPr id="191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F070000}"/>
            </a:ext>
          </a:extLst>
        </xdr:cNvPr>
        <xdr:cNvSpPr/>
      </xdr:nvSpPr>
      <xdr:spPr bwMode="auto">
        <a:xfrm>
          <a:off x="46005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0</xdr:rowOff>
    </xdr:from>
    <xdr:ext cx="304800" cy="247650"/>
    <xdr:sp macro="" textlink="">
      <xdr:nvSpPr>
        <xdr:cNvPr id="19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007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0</xdr:rowOff>
    </xdr:from>
    <xdr:ext cx="304800" cy="247650"/>
    <xdr:sp macro="" textlink="">
      <xdr:nvSpPr>
        <xdr:cNvPr id="19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107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84</xdr:row>
      <xdr:rowOff>180975</xdr:rowOff>
    </xdr:from>
    <xdr:ext cx="304800" cy="247650"/>
    <xdr:sp macro="" textlink="">
      <xdr:nvSpPr>
        <xdr:cNvPr id="19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2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0</xdr:rowOff>
    </xdr:from>
    <xdr:ext cx="304800" cy="247650"/>
    <xdr:sp macro="" textlink="">
      <xdr:nvSpPr>
        <xdr:cNvPr id="192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307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0</xdr:rowOff>
    </xdr:from>
    <xdr:ext cx="304800" cy="247650"/>
    <xdr:sp macro="" textlink="">
      <xdr:nvSpPr>
        <xdr:cNvPr id="19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407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0</xdr:rowOff>
    </xdr:from>
    <xdr:ext cx="304800" cy="247650"/>
    <xdr:sp macro="" textlink="">
      <xdr:nvSpPr>
        <xdr:cNvPr id="19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507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84</xdr:row>
      <xdr:rowOff>180975</xdr:rowOff>
    </xdr:from>
    <xdr:ext cx="301137" cy="254244"/>
    <xdr:sp macro="" textlink="">
      <xdr:nvSpPr>
        <xdr:cNvPr id="19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6070000}"/>
            </a:ext>
          </a:extLst>
        </xdr:cNvPr>
        <xdr:cNvSpPr/>
      </xdr:nvSpPr>
      <xdr:spPr bwMode="auto">
        <a:xfrm>
          <a:off x="3619500" y="19535775"/>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85</xdr:row>
      <xdr:rowOff>0</xdr:rowOff>
    </xdr:from>
    <xdr:ext cx="301137" cy="257175"/>
    <xdr:sp macro="" textlink="">
      <xdr:nvSpPr>
        <xdr:cNvPr id="192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7070000}"/>
            </a:ext>
          </a:extLst>
        </xdr:cNvPr>
        <xdr:cNvSpPr/>
      </xdr:nvSpPr>
      <xdr:spPr bwMode="auto">
        <a:xfrm>
          <a:off x="3619500" y="1964055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85</xdr:row>
      <xdr:rowOff>0</xdr:rowOff>
    </xdr:from>
    <xdr:ext cx="304800" cy="247650"/>
    <xdr:sp macro="" textlink="">
      <xdr:nvSpPr>
        <xdr:cNvPr id="19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8070000}"/>
            </a:ext>
          </a:extLst>
        </xdr:cNvPr>
        <xdr:cNvSpPr/>
      </xdr:nvSpPr>
      <xdr:spPr bwMode="auto">
        <a:xfrm>
          <a:off x="36195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85</xdr:row>
      <xdr:rowOff>0</xdr:rowOff>
    </xdr:from>
    <xdr:ext cx="304800" cy="247650"/>
    <xdr:sp macro="" textlink="">
      <xdr:nvSpPr>
        <xdr:cNvPr id="19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9070000}"/>
            </a:ext>
          </a:extLst>
        </xdr:cNvPr>
        <xdr:cNvSpPr/>
      </xdr:nvSpPr>
      <xdr:spPr bwMode="auto">
        <a:xfrm>
          <a:off x="36195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85</xdr:row>
      <xdr:rowOff>180975</xdr:rowOff>
    </xdr:from>
    <xdr:ext cx="304800" cy="247650"/>
    <xdr:sp macro="" textlink="">
      <xdr:nvSpPr>
        <xdr:cNvPr id="19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A070000}"/>
            </a:ext>
          </a:extLst>
        </xdr:cNvPr>
        <xdr:cNvSpPr/>
      </xdr:nvSpPr>
      <xdr:spPr bwMode="auto">
        <a:xfrm>
          <a:off x="3619500"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85</xdr:row>
      <xdr:rowOff>190500</xdr:rowOff>
    </xdr:from>
    <xdr:ext cx="304800" cy="247650"/>
    <xdr:sp macro="" textlink="">
      <xdr:nvSpPr>
        <xdr:cNvPr id="193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B070000}"/>
            </a:ext>
          </a:extLst>
        </xdr:cNvPr>
        <xdr:cNvSpPr/>
      </xdr:nvSpPr>
      <xdr:spPr bwMode="auto">
        <a:xfrm>
          <a:off x="4600575" y="19831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85</xdr:row>
      <xdr:rowOff>180975</xdr:rowOff>
    </xdr:from>
    <xdr:ext cx="304800" cy="247650"/>
    <xdr:sp macro="" textlink="">
      <xdr:nvSpPr>
        <xdr:cNvPr id="193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C070000}"/>
            </a:ext>
          </a:extLst>
        </xdr:cNvPr>
        <xdr:cNvSpPr/>
      </xdr:nvSpPr>
      <xdr:spPr bwMode="auto">
        <a:xfrm>
          <a:off x="3619500"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85</xdr:row>
      <xdr:rowOff>180975</xdr:rowOff>
    </xdr:from>
    <xdr:ext cx="304800" cy="247650"/>
    <xdr:sp macro="" textlink="">
      <xdr:nvSpPr>
        <xdr:cNvPr id="19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D070000}"/>
            </a:ext>
          </a:extLst>
        </xdr:cNvPr>
        <xdr:cNvSpPr/>
      </xdr:nvSpPr>
      <xdr:spPr bwMode="auto">
        <a:xfrm>
          <a:off x="3619500"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3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E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F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0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85</xdr:row>
      <xdr:rowOff>180975</xdr:rowOff>
    </xdr:from>
    <xdr:ext cx="304800" cy="247650"/>
    <xdr:sp macro="" textlink="">
      <xdr:nvSpPr>
        <xdr:cNvPr id="19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1070000}"/>
            </a:ext>
          </a:extLst>
        </xdr:cNvPr>
        <xdr:cNvSpPr/>
      </xdr:nvSpPr>
      <xdr:spPr bwMode="auto">
        <a:xfrm>
          <a:off x="3619500"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85</xdr:row>
      <xdr:rowOff>190500</xdr:rowOff>
    </xdr:from>
    <xdr:ext cx="304800" cy="247650"/>
    <xdr:sp macro="" textlink="">
      <xdr:nvSpPr>
        <xdr:cNvPr id="193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2070000}"/>
            </a:ext>
          </a:extLst>
        </xdr:cNvPr>
        <xdr:cNvSpPr/>
      </xdr:nvSpPr>
      <xdr:spPr bwMode="auto">
        <a:xfrm>
          <a:off x="4600575" y="19831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86</xdr:row>
      <xdr:rowOff>0</xdr:rowOff>
    </xdr:from>
    <xdr:ext cx="304800" cy="247650"/>
    <xdr:sp macro="" textlink="">
      <xdr:nvSpPr>
        <xdr:cNvPr id="193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3070000}"/>
            </a:ext>
          </a:extLst>
        </xdr:cNvPr>
        <xdr:cNvSpPr/>
      </xdr:nvSpPr>
      <xdr:spPr bwMode="auto">
        <a:xfrm>
          <a:off x="3619500"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86</xdr:row>
      <xdr:rowOff>0</xdr:rowOff>
    </xdr:from>
    <xdr:ext cx="304800" cy="247650"/>
    <xdr:sp macro="" textlink="">
      <xdr:nvSpPr>
        <xdr:cNvPr id="1940"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94070000}"/>
            </a:ext>
          </a:extLst>
        </xdr:cNvPr>
        <xdr:cNvSpPr/>
      </xdr:nvSpPr>
      <xdr:spPr bwMode="auto">
        <a:xfrm>
          <a:off x="46005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5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86</xdr:row>
      <xdr:rowOff>0</xdr:rowOff>
    </xdr:from>
    <xdr:ext cx="304800" cy="247650"/>
    <xdr:sp macro="" textlink="">
      <xdr:nvSpPr>
        <xdr:cNvPr id="19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6070000}"/>
            </a:ext>
          </a:extLst>
        </xdr:cNvPr>
        <xdr:cNvSpPr/>
      </xdr:nvSpPr>
      <xdr:spPr bwMode="auto">
        <a:xfrm>
          <a:off x="3619500"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86</xdr:row>
      <xdr:rowOff>0</xdr:rowOff>
    </xdr:from>
    <xdr:ext cx="304800" cy="247650"/>
    <xdr:sp macro="" textlink="">
      <xdr:nvSpPr>
        <xdr:cNvPr id="194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7070000}"/>
            </a:ext>
          </a:extLst>
        </xdr:cNvPr>
        <xdr:cNvSpPr/>
      </xdr:nvSpPr>
      <xdr:spPr bwMode="auto">
        <a:xfrm>
          <a:off x="46005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86</xdr:row>
      <xdr:rowOff>0</xdr:rowOff>
    </xdr:from>
    <xdr:ext cx="304800" cy="247650"/>
    <xdr:sp macro="" textlink="">
      <xdr:nvSpPr>
        <xdr:cNvPr id="19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807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86</xdr:row>
      <xdr:rowOff>0</xdr:rowOff>
    </xdr:from>
    <xdr:ext cx="304800" cy="247650"/>
    <xdr:sp macro="" textlink="">
      <xdr:nvSpPr>
        <xdr:cNvPr id="19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9070000}"/>
            </a:ext>
          </a:extLst>
        </xdr:cNvPr>
        <xdr:cNvSpPr/>
      </xdr:nvSpPr>
      <xdr:spPr bwMode="auto">
        <a:xfrm>
          <a:off x="3619500"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86</xdr:row>
      <xdr:rowOff>0</xdr:rowOff>
    </xdr:from>
    <xdr:ext cx="304800" cy="247650"/>
    <xdr:sp macro="" textlink="">
      <xdr:nvSpPr>
        <xdr:cNvPr id="19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A07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B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86</xdr:row>
      <xdr:rowOff>0</xdr:rowOff>
    </xdr:from>
    <xdr:ext cx="304800" cy="247650"/>
    <xdr:sp macro="" textlink="">
      <xdr:nvSpPr>
        <xdr:cNvPr id="194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C07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86</xdr:row>
      <xdr:rowOff>0</xdr:rowOff>
    </xdr:from>
    <xdr:ext cx="304800" cy="247650"/>
    <xdr:sp macro="" textlink="">
      <xdr:nvSpPr>
        <xdr:cNvPr id="19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D07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86</xdr:row>
      <xdr:rowOff>0</xdr:rowOff>
    </xdr:from>
    <xdr:ext cx="304800" cy="247650"/>
    <xdr:sp macro="" textlink="">
      <xdr:nvSpPr>
        <xdr:cNvPr id="19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E07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85</xdr:row>
      <xdr:rowOff>190500</xdr:rowOff>
    </xdr:from>
    <xdr:ext cx="304800" cy="247650"/>
    <xdr:sp macro="" textlink="">
      <xdr:nvSpPr>
        <xdr:cNvPr id="195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F070000}"/>
            </a:ext>
          </a:extLst>
        </xdr:cNvPr>
        <xdr:cNvSpPr/>
      </xdr:nvSpPr>
      <xdr:spPr bwMode="auto">
        <a:xfrm>
          <a:off x="4600575" y="19831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5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0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1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2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85</xdr:row>
      <xdr:rowOff>190500</xdr:rowOff>
    </xdr:from>
    <xdr:ext cx="304800" cy="247650"/>
    <xdr:sp macro="" textlink="">
      <xdr:nvSpPr>
        <xdr:cNvPr id="195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3070000}"/>
            </a:ext>
          </a:extLst>
        </xdr:cNvPr>
        <xdr:cNvSpPr/>
      </xdr:nvSpPr>
      <xdr:spPr bwMode="auto">
        <a:xfrm>
          <a:off x="4600575" y="19831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4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5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85</xdr:row>
      <xdr:rowOff>190500</xdr:rowOff>
    </xdr:from>
    <xdr:ext cx="304800" cy="247650"/>
    <xdr:sp macro="" textlink="">
      <xdr:nvSpPr>
        <xdr:cNvPr id="195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6070000}"/>
            </a:ext>
          </a:extLst>
        </xdr:cNvPr>
        <xdr:cNvSpPr/>
      </xdr:nvSpPr>
      <xdr:spPr bwMode="auto">
        <a:xfrm>
          <a:off x="4600575" y="19831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5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7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8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9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85</xdr:row>
      <xdr:rowOff>190500</xdr:rowOff>
    </xdr:from>
    <xdr:ext cx="304800" cy="247650"/>
    <xdr:sp macro="" textlink="">
      <xdr:nvSpPr>
        <xdr:cNvPr id="196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A070000}"/>
            </a:ext>
          </a:extLst>
        </xdr:cNvPr>
        <xdr:cNvSpPr/>
      </xdr:nvSpPr>
      <xdr:spPr bwMode="auto">
        <a:xfrm>
          <a:off x="4600575" y="19831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6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B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6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C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D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85</xdr:row>
      <xdr:rowOff>190500</xdr:rowOff>
    </xdr:from>
    <xdr:ext cx="304800" cy="247650"/>
    <xdr:sp macro="" textlink="">
      <xdr:nvSpPr>
        <xdr:cNvPr id="196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E070000}"/>
            </a:ext>
          </a:extLst>
        </xdr:cNvPr>
        <xdr:cNvSpPr/>
      </xdr:nvSpPr>
      <xdr:spPr bwMode="auto">
        <a:xfrm>
          <a:off x="4600575" y="19831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6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F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0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1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85</xdr:row>
      <xdr:rowOff>190500</xdr:rowOff>
    </xdr:from>
    <xdr:ext cx="304800" cy="247650"/>
    <xdr:sp macro="" textlink="">
      <xdr:nvSpPr>
        <xdr:cNvPr id="197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2070000}"/>
            </a:ext>
          </a:extLst>
        </xdr:cNvPr>
        <xdr:cNvSpPr/>
      </xdr:nvSpPr>
      <xdr:spPr bwMode="auto">
        <a:xfrm>
          <a:off x="4600575" y="19831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7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3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4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5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85</xdr:row>
      <xdr:rowOff>190500</xdr:rowOff>
    </xdr:from>
    <xdr:ext cx="304800" cy="247650"/>
    <xdr:sp macro="" textlink="">
      <xdr:nvSpPr>
        <xdr:cNvPr id="197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6070000}"/>
            </a:ext>
          </a:extLst>
        </xdr:cNvPr>
        <xdr:cNvSpPr/>
      </xdr:nvSpPr>
      <xdr:spPr bwMode="auto">
        <a:xfrm>
          <a:off x="4600575" y="19831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86</xdr:row>
      <xdr:rowOff>0</xdr:rowOff>
    </xdr:from>
    <xdr:ext cx="304800" cy="247650"/>
    <xdr:sp macro="" textlink="">
      <xdr:nvSpPr>
        <xdr:cNvPr id="197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B7070000}"/>
            </a:ext>
          </a:extLst>
        </xdr:cNvPr>
        <xdr:cNvSpPr/>
      </xdr:nvSpPr>
      <xdr:spPr bwMode="auto">
        <a:xfrm>
          <a:off x="46005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8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86</xdr:row>
      <xdr:rowOff>0</xdr:rowOff>
    </xdr:from>
    <xdr:ext cx="304800" cy="247650"/>
    <xdr:sp macro="" textlink="">
      <xdr:nvSpPr>
        <xdr:cNvPr id="197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9070000}"/>
            </a:ext>
          </a:extLst>
        </xdr:cNvPr>
        <xdr:cNvSpPr/>
      </xdr:nvSpPr>
      <xdr:spPr bwMode="auto">
        <a:xfrm>
          <a:off x="46005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86</xdr:row>
      <xdr:rowOff>0</xdr:rowOff>
    </xdr:from>
    <xdr:ext cx="304800" cy="247650"/>
    <xdr:sp macro="" textlink="">
      <xdr:nvSpPr>
        <xdr:cNvPr id="19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A07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86</xdr:row>
      <xdr:rowOff>0</xdr:rowOff>
    </xdr:from>
    <xdr:ext cx="304800" cy="247650"/>
    <xdr:sp macro="" textlink="">
      <xdr:nvSpPr>
        <xdr:cNvPr id="19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B07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85</xdr:row>
      <xdr:rowOff>180975</xdr:rowOff>
    </xdr:from>
    <xdr:ext cx="304800" cy="247650"/>
    <xdr:sp macro="" textlink="">
      <xdr:nvSpPr>
        <xdr:cNvPr id="19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C07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86</xdr:row>
      <xdr:rowOff>0</xdr:rowOff>
    </xdr:from>
    <xdr:ext cx="304800" cy="247650"/>
    <xdr:sp macro="" textlink="">
      <xdr:nvSpPr>
        <xdr:cNvPr id="198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D07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86</xdr:row>
      <xdr:rowOff>0</xdr:rowOff>
    </xdr:from>
    <xdr:ext cx="304800" cy="247650"/>
    <xdr:sp macro="" textlink="">
      <xdr:nvSpPr>
        <xdr:cNvPr id="19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E07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86</xdr:row>
      <xdr:rowOff>0</xdr:rowOff>
    </xdr:from>
    <xdr:ext cx="304800" cy="247650"/>
    <xdr:sp macro="" textlink="">
      <xdr:nvSpPr>
        <xdr:cNvPr id="19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F07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85</xdr:row>
      <xdr:rowOff>180975</xdr:rowOff>
    </xdr:from>
    <xdr:ext cx="301137" cy="254244"/>
    <xdr:sp macro="" textlink="">
      <xdr:nvSpPr>
        <xdr:cNvPr id="19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0070000}"/>
            </a:ext>
          </a:extLst>
        </xdr:cNvPr>
        <xdr:cNvSpPr/>
      </xdr:nvSpPr>
      <xdr:spPr bwMode="auto">
        <a:xfrm>
          <a:off x="3619500" y="19821525"/>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86</xdr:row>
      <xdr:rowOff>0</xdr:rowOff>
    </xdr:from>
    <xdr:ext cx="301137" cy="257175"/>
    <xdr:sp macro="" textlink="">
      <xdr:nvSpPr>
        <xdr:cNvPr id="198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1070000}"/>
            </a:ext>
          </a:extLst>
        </xdr:cNvPr>
        <xdr:cNvSpPr/>
      </xdr:nvSpPr>
      <xdr:spPr bwMode="auto">
        <a:xfrm>
          <a:off x="3619500" y="199263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86</xdr:row>
      <xdr:rowOff>0</xdr:rowOff>
    </xdr:from>
    <xdr:ext cx="304800" cy="247650"/>
    <xdr:sp macro="" textlink="">
      <xdr:nvSpPr>
        <xdr:cNvPr id="19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2070000}"/>
            </a:ext>
          </a:extLst>
        </xdr:cNvPr>
        <xdr:cNvSpPr/>
      </xdr:nvSpPr>
      <xdr:spPr bwMode="auto">
        <a:xfrm>
          <a:off x="3619500"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86</xdr:row>
      <xdr:rowOff>0</xdr:rowOff>
    </xdr:from>
    <xdr:ext cx="304800" cy="247650"/>
    <xdr:sp macro="" textlink="">
      <xdr:nvSpPr>
        <xdr:cNvPr id="19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3070000}"/>
            </a:ext>
          </a:extLst>
        </xdr:cNvPr>
        <xdr:cNvSpPr/>
      </xdr:nvSpPr>
      <xdr:spPr bwMode="auto">
        <a:xfrm>
          <a:off x="3619500"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81</xdr:row>
      <xdr:rowOff>0</xdr:rowOff>
    </xdr:from>
    <xdr:ext cx="304800" cy="247650"/>
    <xdr:sp macro="" textlink="">
      <xdr:nvSpPr>
        <xdr:cNvPr id="198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4070000}"/>
            </a:ext>
          </a:extLst>
        </xdr:cNvPr>
        <xdr:cNvSpPr/>
      </xdr:nvSpPr>
      <xdr:spPr bwMode="auto">
        <a:xfrm>
          <a:off x="36195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81</xdr:row>
      <xdr:rowOff>0</xdr:rowOff>
    </xdr:from>
    <xdr:ext cx="304800" cy="247650"/>
    <xdr:sp macro="" textlink="">
      <xdr:nvSpPr>
        <xdr:cNvPr id="198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C5070000}"/>
            </a:ext>
          </a:extLst>
        </xdr:cNvPr>
        <xdr:cNvSpPr/>
      </xdr:nvSpPr>
      <xdr:spPr bwMode="auto">
        <a:xfrm>
          <a:off x="46005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81</xdr:row>
      <xdr:rowOff>0</xdr:rowOff>
    </xdr:from>
    <xdr:ext cx="304800" cy="247650"/>
    <xdr:sp macro="" textlink="">
      <xdr:nvSpPr>
        <xdr:cNvPr id="19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6070000}"/>
            </a:ext>
          </a:extLst>
        </xdr:cNvPr>
        <xdr:cNvSpPr/>
      </xdr:nvSpPr>
      <xdr:spPr bwMode="auto">
        <a:xfrm>
          <a:off x="36195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81</xdr:row>
      <xdr:rowOff>0</xdr:rowOff>
    </xdr:from>
    <xdr:ext cx="304800" cy="247650"/>
    <xdr:sp macro="" textlink="">
      <xdr:nvSpPr>
        <xdr:cNvPr id="199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7070000}"/>
            </a:ext>
          </a:extLst>
        </xdr:cNvPr>
        <xdr:cNvSpPr/>
      </xdr:nvSpPr>
      <xdr:spPr bwMode="auto">
        <a:xfrm>
          <a:off x="46005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0</xdr:rowOff>
    </xdr:from>
    <xdr:ext cx="304800" cy="247650"/>
    <xdr:sp macro="" textlink="">
      <xdr:nvSpPr>
        <xdr:cNvPr id="19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8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81</xdr:row>
      <xdr:rowOff>0</xdr:rowOff>
    </xdr:from>
    <xdr:ext cx="304800" cy="247650"/>
    <xdr:sp macro="" textlink="">
      <xdr:nvSpPr>
        <xdr:cNvPr id="19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9070000}"/>
            </a:ext>
          </a:extLst>
        </xdr:cNvPr>
        <xdr:cNvSpPr/>
      </xdr:nvSpPr>
      <xdr:spPr bwMode="auto">
        <a:xfrm>
          <a:off x="36195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0</xdr:rowOff>
    </xdr:from>
    <xdr:ext cx="304800" cy="247650"/>
    <xdr:sp macro="" textlink="">
      <xdr:nvSpPr>
        <xdr:cNvPr id="19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A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0</xdr:rowOff>
    </xdr:from>
    <xdr:ext cx="304800" cy="247650"/>
    <xdr:sp macro="" textlink="">
      <xdr:nvSpPr>
        <xdr:cNvPr id="199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B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0</xdr:rowOff>
    </xdr:from>
    <xdr:ext cx="304800" cy="247650"/>
    <xdr:sp macro="" textlink="">
      <xdr:nvSpPr>
        <xdr:cNvPr id="19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C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0</xdr:rowOff>
    </xdr:from>
    <xdr:ext cx="304800" cy="247650"/>
    <xdr:sp macro="" textlink="">
      <xdr:nvSpPr>
        <xdr:cNvPr id="19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D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81</xdr:row>
      <xdr:rowOff>0</xdr:rowOff>
    </xdr:from>
    <xdr:ext cx="304800" cy="247650"/>
    <xdr:sp macro="" textlink="">
      <xdr:nvSpPr>
        <xdr:cNvPr id="1998"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CE070000}"/>
            </a:ext>
          </a:extLst>
        </xdr:cNvPr>
        <xdr:cNvSpPr/>
      </xdr:nvSpPr>
      <xdr:spPr bwMode="auto">
        <a:xfrm>
          <a:off x="46005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81</xdr:row>
      <xdr:rowOff>0</xdr:rowOff>
    </xdr:from>
    <xdr:ext cx="304800" cy="247650"/>
    <xdr:sp macro="" textlink="">
      <xdr:nvSpPr>
        <xdr:cNvPr id="199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F070000}"/>
            </a:ext>
          </a:extLst>
        </xdr:cNvPr>
        <xdr:cNvSpPr/>
      </xdr:nvSpPr>
      <xdr:spPr bwMode="auto">
        <a:xfrm>
          <a:off x="46005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0</xdr:rowOff>
    </xdr:from>
    <xdr:ext cx="304800" cy="247650"/>
    <xdr:sp macro="" textlink="">
      <xdr:nvSpPr>
        <xdr:cNvPr id="20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0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0</xdr:rowOff>
    </xdr:from>
    <xdr:ext cx="304800" cy="247650"/>
    <xdr:sp macro="" textlink="">
      <xdr:nvSpPr>
        <xdr:cNvPr id="20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1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0</xdr:rowOff>
    </xdr:from>
    <xdr:ext cx="304800" cy="247650"/>
    <xdr:sp macro="" textlink="">
      <xdr:nvSpPr>
        <xdr:cNvPr id="200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2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0</xdr:rowOff>
    </xdr:from>
    <xdr:ext cx="304800" cy="247650"/>
    <xdr:sp macro="" textlink="">
      <xdr:nvSpPr>
        <xdr:cNvPr id="20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3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0</xdr:rowOff>
    </xdr:from>
    <xdr:ext cx="304800" cy="247650"/>
    <xdr:sp macro="" textlink="">
      <xdr:nvSpPr>
        <xdr:cNvPr id="20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4070000}"/>
            </a:ext>
          </a:extLst>
        </xdr:cNvPr>
        <xdr:cNvSpPr/>
      </xdr:nvSpPr>
      <xdr:spPr bwMode="auto">
        <a:xfrm>
          <a:off x="456247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81</xdr:row>
      <xdr:rowOff>0</xdr:rowOff>
    </xdr:from>
    <xdr:ext cx="301137" cy="257175"/>
    <xdr:sp macro="" textlink="">
      <xdr:nvSpPr>
        <xdr:cNvPr id="200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5070000}"/>
            </a:ext>
          </a:extLst>
        </xdr:cNvPr>
        <xdr:cNvSpPr/>
      </xdr:nvSpPr>
      <xdr:spPr bwMode="auto">
        <a:xfrm>
          <a:off x="3619500" y="193548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81</xdr:row>
      <xdr:rowOff>0</xdr:rowOff>
    </xdr:from>
    <xdr:ext cx="304800" cy="247650"/>
    <xdr:sp macro="" textlink="">
      <xdr:nvSpPr>
        <xdr:cNvPr id="20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6070000}"/>
            </a:ext>
          </a:extLst>
        </xdr:cNvPr>
        <xdr:cNvSpPr/>
      </xdr:nvSpPr>
      <xdr:spPr bwMode="auto">
        <a:xfrm>
          <a:off x="36195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81</xdr:row>
      <xdr:rowOff>0</xdr:rowOff>
    </xdr:from>
    <xdr:ext cx="304800" cy="247650"/>
    <xdr:sp macro="" textlink="">
      <xdr:nvSpPr>
        <xdr:cNvPr id="20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7070000}"/>
            </a:ext>
          </a:extLst>
        </xdr:cNvPr>
        <xdr:cNvSpPr/>
      </xdr:nvSpPr>
      <xdr:spPr bwMode="auto">
        <a:xfrm>
          <a:off x="36195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81</xdr:row>
      <xdr:rowOff>180975</xdr:rowOff>
    </xdr:from>
    <xdr:ext cx="304800" cy="247650"/>
    <xdr:sp macro="" textlink="">
      <xdr:nvSpPr>
        <xdr:cNvPr id="20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8070000}"/>
            </a:ext>
          </a:extLst>
        </xdr:cNvPr>
        <xdr:cNvSpPr/>
      </xdr:nvSpPr>
      <xdr:spPr bwMode="auto">
        <a:xfrm>
          <a:off x="3619500"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81</xdr:row>
      <xdr:rowOff>190500</xdr:rowOff>
    </xdr:from>
    <xdr:ext cx="304800" cy="247650"/>
    <xdr:sp macro="" textlink="">
      <xdr:nvSpPr>
        <xdr:cNvPr id="200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D9070000}"/>
            </a:ext>
          </a:extLst>
        </xdr:cNvPr>
        <xdr:cNvSpPr/>
      </xdr:nvSpPr>
      <xdr:spPr bwMode="auto">
        <a:xfrm>
          <a:off x="4600575" y="1954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81</xdr:row>
      <xdr:rowOff>180975</xdr:rowOff>
    </xdr:from>
    <xdr:ext cx="304800" cy="247650"/>
    <xdr:sp macro="" textlink="">
      <xdr:nvSpPr>
        <xdr:cNvPr id="201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A070000}"/>
            </a:ext>
          </a:extLst>
        </xdr:cNvPr>
        <xdr:cNvSpPr/>
      </xdr:nvSpPr>
      <xdr:spPr bwMode="auto">
        <a:xfrm>
          <a:off x="3619500"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81</xdr:row>
      <xdr:rowOff>180975</xdr:rowOff>
    </xdr:from>
    <xdr:ext cx="304800" cy="247650"/>
    <xdr:sp macro="" textlink="">
      <xdr:nvSpPr>
        <xdr:cNvPr id="20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B070000}"/>
            </a:ext>
          </a:extLst>
        </xdr:cNvPr>
        <xdr:cNvSpPr/>
      </xdr:nvSpPr>
      <xdr:spPr bwMode="auto">
        <a:xfrm>
          <a:off x="3619500"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1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C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D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E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81</xdr:row>
      <xdr:rowOff>180975</xdr:rowOff>
    </xdr:from>
    <xdr:ext cx="304800" cy="247650"/>
    <xdr:sp macro="" textlink="">
      <xdr:nvSpPr>
        <xdr:cNvPr id="20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F070000}"/>
            </a:ext>
          </a:extLst>
        </xdr:cNvPr>
        <xdr:cNvSpPr/>
      </xdr:nvSpPr>
      <xdr:spPr bwMode="auto">
        <a:xfrm>
          <a:off x="3619500"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81</xdr:row>
      <xdr:rowOff>190500</xdr:rowOff>
    </xdr:from>
    <xdr:ext cx="304800" cy="247650"/>
    <xdr:sp macro="" textlink="">
      <xdr:nvSpPr>
        <xdr:cNvPr id="201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0070000}"/>
            </a:ext>
          </a:extLst>
        </xdr:cNvPr>
        <xdr:cNvSpPr/>
      </xdr:nvSpPr>
      <xdr:spPr bwMode="auto">
        <a:xfrm>
          <a:off x="4600575" y="1954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82</xdr:row>
      <xdr:rowOff>0</xdr:rowOff>
    </xdr:from>
    <xdr:ext cx="304800" cy="247650"/>
    <xdr:sp macro="" textlink="">
      <xdr:nvSpPr>
        <xdr:cNvPr id="201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1070000}"/>
            </a:ext>
          </a:extLst>
        </xdr:cNvPr>
        <xdr:cNvSpPr/>
      </xdr:nvSpPr>
      <xdr:spPr bwMode="auto">
        <a:xfrm>
          <a:off x="36195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82</xdr:row>
      <xdr:rowOff>0</xdr:rowOff>
    </xdr:from>
    <xdr:ext cx="304800" cy="247650"/>
    <xdr:sp macro="" textlink="">
      <xdr:nvSpPr>
        <xdr:cNvPr id="2018"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E2070000}"/>
            </a:ext>
          </a:extLst>
        </xdr:cNvPr>
        <xdr:cNvSpPr/>
      </xdr:nvSpPr>
      <xdr:spPr bwMode="auto">
        <a:xfrm>
          <a:off x="46005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3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82</xdr:row>
      <xdr:rowOff>0</xdr:rowOff>
    </xdr:from>
    <xdr:ext cx="304800" cy="247650"/>
    <xdr:sp macro="" textlink="">
      <xdr:nvSpPr>
        <xdr:cNvPr id="20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4070000}"/>
            </a:ext>
          </a:extLst>
        </xdr:cNvPr>
        <xdr:cNvSpPr/>
      </xdr:nvSpPr>
      <xdr:spPr bwMode="auto">
        <a:xfrm>
          <a:off x="36195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82</xdr:row>
      <xdr:rowOff>0</xdr:rowOff>
    </xdr:from>
    <xdr:ext cx="304800" cy="247650"/>
    <xdr:sp macro="" textlink="">
      <xdr:nvSpPr>
        <xdr:cNvPr id="202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5070000}"/>
            </a:ext>
          </a:extLst>
        </xdr:cNvPr>
        <xdr:cNvSpPr/>
      </xdr:nvSpPr>
      <xdr:spPr bwMode="auto">
        <a:xfrm>
          <a:off x="46005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0</xdr:rowOff>
    </xdr:from>
    <xdr:ext cx="304800" cy="247650"/>
    <xdr:sp macro="" textlink="">
      <xdr:nvSpPr>
        <xdr:cNvPr id="20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607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82</xdr:row>
      <xdr:rowOff>0</xdr:rowOff>
    </xdr:from>
    <xdr:ext cx="304800" cy="247650"/>
    <xdr:sp macro="" textlink="">
      <xdr:nvSpPr>
        <xdr:cNvPr id="20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7070000}"/>
            </a:ext>
          </a:extLst>
        </xdr:cNvPr>
        <xdr:cNvSpPr/>
      </xdr:nvSpPr>
      <xdr:spPr bwMode="auto">
        <a:xfrm>
          <a:off x="36195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0</xdr:rowOff>
    </xdr:from>
    <xdr:ext cx="304800" cy="247650"/>
    <xdr:sp macro="" textlink="">
      <xdr:nvSpPr>
        <xdr:cNvPr id="20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807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9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0</xdr:rowOff>
    </xdr:from>
    <xdr:ext cx="304800" cy="247650"/>
    <xdr:sp macro="" textlink="">
      <xdr:nvSpPr>
        <xdr:cNvPr id="202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A07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0</xdr:rowOff>
    </xdr:from>
    <xdr:ext cx="304800" cy="247650"/>
    <xdr:sp macro="" textlink="">
      <xdr:nvSpPr>
        <xdr:cNvPr id="20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B07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0</xdr:rowOff>
    </xdr:from>
    <xdr:ext cx="304800" cy="247650"/>
    <xdr:sp macro="" textlink="">
      <xdr:nvSpPr>
        <xdr:cNvPr id="20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C07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81</xdr:row>
      <xdr:rowOff>190500</xdr:rowOff>
    </xdr:from>
    <xdr:ext cx="304800" cy="247650"/>
    <xdr:sp macro="" textlink="">
      <xdr:nvSpPr>
        <xdr:cNvPr id="202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ED070000}"/>
            </a:ext>
          </a:extLst>
        </xdr:cNvPr>
        <xdr:cNvSpPr/>
      </xdr:nvSpPr>
      <xdr:spPr bwMode="auto">
        <a:xfrm>
          <a:off x="4600575" y="1954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3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EE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EF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0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81</xdr:row>
      <xdr:rowOff>190500</xdr:rowOff>
    </xdr:from>
    <xdr:ext cx="304800" cy="247650"/>
    <xdr:sp macro="" textlink="">
      <xdr:nvSpPr>
        <xdr:cNvPr id="203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1070000}"/>
            </a:ext>
          </a:extLst>
        </xdr:cNvPr>
        <xdr:cNvSpPr/>
      </xdr:nvSpPr>
      <xdr:spPr bwMode="auto">
        <a:xfrm>
          <a:off x="4600575" y="1954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2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3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81</xdr:row>
      <xdr:rowOff>190500</xdr:rowOff>
    </xdr:from>
    <xdr:ext cx="304800" cy="247650"/>
    <xdr:sp macro="" textlink="">
      <xdr:nvSpPr>
        <xdr:cNvPr id="203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4070000}"/>
            </a:ext>
          </a:extLst>
        </xdr:cNvPr>
        <xdr:cNvSpPr/>
      </xdr:nvSpPr>
      <xdr:spPr bwMode="auto">
        <a:xfrm>
          <a:off x="4600575" y="1954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3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5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6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7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81</xdr:row>
      <xdr:rowOff>190500</xdr:rowOff>
    </xdr:from>
    <xdr:ext cx="304800" cy="247650"/>
    <xdr:sp macro="" textlink="">
      <xdr:nvSpPr>
        <xdr:cNvPr id="204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8070000}"/>
            </a:ext>
          </a:extLst>
        </xdr:cNvPr>
        <xdr:cNvSpPr/>
      </xdr:nvSpPr>
      <xdr:spPr bwMode="auto">
        <a:xfrm>
          <a:off x="4600575" y="1954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4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9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A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B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81</xdr:row>
      <xdr:rowOff>190500</xdr:rowOff>
    </xdr:from>
    <xdr:ext cx="304800" cy="247650"/>
    <xdr:sp macro="" textlink="">
      <xdr:nvSpPr>
        <xdr:cNvPr id="204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FC070000}"/>
            </a:ext>
          </a:extLst>
        </xdr:cNvPr>
        <xdr:cNvSpPr/>
      </xdr:nvSpPr>
      <xdr:spPr bwMode="auto">
        <a:xfrm>
          <a:off x="4600575" y="1954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4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FD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E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FF07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81</xdr:row>
      <xdr:rowOff>190500</xdr:rowOff>
    </xdr:from>
    <xdr:ext cx="304800" cy="247650"/>
    <xdr:sp macro="" textlink="">
      <xdr:nvSpPr>
        <xdr:cNvPr id="204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0080000}"/>
            </a:ext>
          </a:extLst>
        </xdr:cNvPr>
        <xdr:cNvSpPr/>
      </xdr:nvSpPr>
      <xdr:spPr bwMode="auto">
        <a:xfrm>
          <a:off x="4600575" y="1954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4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108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208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308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81</xdr:row>
      <xdr:rowOff>190500</xdr:rowOff>
    </xdr:from>
    <xdr:ext cx="304800" cy="247650"/>
    <xdr:sp macro="" textlink="">
      <xdr:nvSpPr>
        <xdr:cNvPr id="205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4080000}"/>
            </a:ext>
          </a:extLst>
        </xdr:cNvPr>
        <xdr:cNvSpPr/>
      </xdr:nvSpPr>
      <xdr:spPr bwMode="auto">
        <a:xfrm>
          <a:off x="4600575" y="19545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82</xdr:row>
      <xdr:rowOff>0</xdr:rowOff>
    </xdr:from>
    <xdr:ext cx="304800" cy="247650"/>
    <xdr:sp macro="" textlink="">
      <xdr:nvSpPr>
        <xdr:cNvPr id="205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05080000}"/>
            </a:ext>
          </a:extLst>
        </xdr:cNvPr>
        <xdr:cNvSpPr/>
      </xdr:nvSpPr>
      <xdr:spPr bwMode="auto">
        <a:xfrm>
          <a:off x="46005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608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82</xdr:row>
      <xdr:rowOff>0</xdr:rowOff>
    </xdr:from>
    <xdr:ext cx="304800" cy="247650"/>
    <xdr:sp macro="" textlink="">
      <xdr:nvSpPr>
        <xdr:cNvPr id="205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7080000}"/>
            </a:ext>
          </a:extLst>
        </xdr:cNvPr>
        <xdr:cNvSpPr/>
      </xdr:nvSpPr>
      <xdr:spPr bwMode="auto">
        <a:xfrm>
          <a:off x="46005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0</xdr:rowOff>
    </xdr:from>
    <xdr:ext cx="304800" cy="247650"/>
    <xdr:sp macro="" textlink="">
      <xdr:nvSpPr>
        <xdr:cNvPr id="20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808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0</xdr:rowOff>
    </xdr:from>
    <xdr:ext cx="304800" cy="247650"/>
    <xdr:sp macro="" textlink="">
      <xdr:nvSpPr>
        <xdr:cNvPr id="20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908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81</xdr:row>
      <xdr:rowOff>180975</xdr:rowOff>
    </xdr:from>
    <xdr:ext cx="304800" cy="247650"/>
    <xdr:sp macro="" textlink="">
      <xdr:nvSpPr>
        <xdr:cNvPr id="20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A080000}"/>
            </a:ext>
          </a:extLst>
        </xdr:cNvPr>
        <xdr:cNvSpPr/>
      </xdr:nvSpPr>
      <xdr:spPr bwMode="auto">
        <a:xfrm>
          <a:off x="4562475" y="195357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0</xdr:rowOff>
    </xdr:from>
    <xdr:ext cx="304800" cy="247650"/>
    <xdr:sp macro="" textlink="">
      <xdr:nvSpPr>
        <xdr:cNvPr id="205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B08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0</xdr:rowOff>
    </xdr:from>
    <xdr:ext cx="304800" cy="247650"/>
    <xdr:sp macro="" textlink="">
      <xdr:nvSpPr>
        <xdr:cNvPr id="20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C08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0</xdr:rowOff>
    </xdr:from>
    <xdr:ext cx="304800" cy="247650"/>
    <xdr:sp macro="" textlink="">
      <xdr:nvSpPr>
        <xdr:cNvPr id="20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D080000}"/>
            </a:ext>
          </a:extLst>
        </xdr:cNvPr>
        <xdr:cNvSpPr/>
      </xdr:nvSpPr>
      <xdr:spPr bwMode="auto">
        <a:xfrm>
          <a:off x="456247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81</xdr:row>
      <xdr:rowOff>180975</xdr:rowOff>
    </xdr:from>
    <xdr:ext cx="301137" cy="254244"/>
    <xdr:sp macro="" textlink="">
      <xdr:nvSpPr>
        <xdr:cNvPr id="20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E080000}"/>
            </a:ext>
          </a:extLst>
        </xdr:cNvPr>
        <xdr:cNvSpPr/>
      </xdr:nvSpPr>
      <xdr:spPr bwMode="auto">
        <a:xfrm>
          <a:off x="3619500" y="19535775"/>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82</xdr:row>
      <xdr:rowOff>0</xdr:rowOff>
    </xdr:from>
    <xdr:ext cx="301137" cy="257175"/>
    <xdr:sp macro="" textlink="">
      <xdr:nvSpPr>
        <xdr:cNvPr id="206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F080000}"/>
            </a:ext>
          </a:extLst>
        </xdr:cNvPr>
        <xdr:cNvSpPr/>
      </xdr:nvSpPr>
      <xdr:spPr bwMode="auto">
        <a:xfrm>
          <a:off x="3619500" y="1964055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82</xdr:row>
      <xdr:rowOff>0</xdr:rowOff>
    </xdr:from>
    <xdr:ext cx="304800" cy="247650"/>
    <xdr:sp macro="" textlink="">
      <xdr:nvSpPr>
        <xdr:cNvPr id="206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0080000}"/>
            </a:ext>
          </a:extLst>
        </xdr:cNvPr>
        <xdr:cNvSpPr/>
      </xdr:nvSpPr>
      <xdr:spPr bwMode="auto">
        <a:xfrm>
          <a:off x="36195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82</xdr:row>
      <xdr:rowOff>0</xdr:rowOff>
    </xdr:from>
    <xdr:ext cx="304800" cy="247650"/>
    <xdr:sp macro="" textlink="">
      <xdr:nvSpPr>
        <xdr:cNvPr id="20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1080000}"/>
            </a:ext>
          </a:extLst>
        </xdr:cNvPr>
        <xdr:cNvSpPr/>
      </xdr:nvSpPr>
      <xdr:spPr bwMode="auto">
        <a:xfrm>
          <a:off x="36195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82</xdr:row>
      <xdr:rowOff>180975</xdr:rowOff>
    </xdr:from>
    <xdr:ext cx="304800" cy="247650"/>
    <xdr:sp macro="" textlink="">
      <xdr:nvSpPr>
        <xdr:cNvPr id="20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2080000}"/>
            </a:ext>
          </a:extLst>
        </xdr:cNvPr>
        <xdr:cNvSpPr/>
      </xdr:nvSpPr>
      <xdr:spPr bwMode="auto">
        <a:xfrm>
          <a:off x="3619500"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82</xdr:row>
      <xdr:rowOff>190500</xdr:rowOff>
    </xdr:from>
    <xdr:ext cx="304800" cy="247650"/>
    <xdr:sp macro="" textlink="">
      <xdr:nvSpPr>
        <xdr:cNvPr id="206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3080000}"/>
            </a:ext>
          </a:extLst>
        </xdr:cNvPr>
        <xdr:cNvSpPr/>
      </xdr:nvSpPr>
      <xdr:spPr bwMode="auto">
        <a:xfrm>
          <a:off x="4600575" y="19831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82</xdr:row>
      <xdr:rowOff>180975</xdr:rowOff>
    </xdr:from>
    <xdr:ext cx="304800" cy="247650"/>
    <xdr:sp macro="" textlink="">
      <xdr:nvSpPr>
        <xdr:cNvPr id="206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4080000}"/>
            </a:ext>
          </a:extLst>
        </xdr:cNvPr>
        <xdr:cNvSpPr/>
      </xdr:nvSpPr>
      <xdr:spPr bwMode="auto">
        <a:xfrm>
          <a:off x="3619500"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82</xdr:row>
      <xdr:rowOff>180975</xdr:rowOff>
    </xdr:from>
    <xdr:ext cx="304800" cy="247650"/>
    <xdr:sp macro="" textlink="">
      <xdr:nvSpPr>
        <xdr:cNvPr id="20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5080000}"/>
            </a:ext>
          </a:extLst>
        </xdr:cNvPr>
        <xdr:cNvSpPr/>
      </xdr:nvSpPr>
      <xdr:spPr bwMode="auto">
        <a:xfrm>
          <a:off x="3619500"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07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6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0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7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0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8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82</xdr:row>
      <xdr:rowOff>180975</xdr:rowOff>
    </xdr:from>
    <xdr:ext cx="304800" cy="247650"/>
    <xdr:sp macro="" textlink="">
      <xdr:nvSpPr>
        <xdr:cNvPr id="20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9080000}"/>
            </a:ext>
          </a:extLst>
        </xdr:cNvPr>
        <xdr:cNvSpPr/>
      </xdr:nvSpPr>
      <xdr:spPr bwMode="auto">
        <a:xfrm>
          <a:off x="3619500"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82</xdr:row>
      <xdr:rowOff>190500</xdr:rowOff>
    </xdr:from>
    <xdr:ext cx="304800" cy="247650"/>
    <xdr:sp macro="" textlink="">
      <xdr:nvSpPr>
        <xdr:cNvPr id="207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A080000}"/>
            </a:ext>
          </a:extLst>
        </xdr:cNvPr>
        <xdr:cNvSpPr/>
      </xdr:nvSpPr>
      <xdr:spPr bwMode="auto">
        <a:xfrm>
          <a:off x="4600575" y="19831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83</xdr:row>
      <xdr:rowOff>0</xdr:rowOff>
    </xdr:from>
    <xdr:ext cx="304800" cy="247650"/>
    <xdr:sp macro="" textlink="">
      <xdr:nvSpPr>
        <xdr:cNvPr id="207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1B080000}"/>
            </a:ext>
          </a:extLst>
        </xdr:cNvPr>
        <xdr:cNvSpPr/>
      </xdr:nvSpPr>
      <xdr:spPr bwMode="auto">
        <a:xfrm>
          <a:off x="3619500"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83</xdr:row>
      <xdr:rowOff>0</xdr:rowOff>
    </xdr:from>
    <xdr:ext cx="304800" cy="247650"/>
    <xdr:sp macro="" textlink="">
      <xdr:nvSpPr>
        <xdr:cNvPr id="207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1C080000}"/>
            </a:ext>
          </a:extLst>
        </xdr:cNvPr>
        <xdr:cNvSpPr/>
      </xdr:nvSpPr>
      <xdr:spPr bwMode="auto">
        <a:xfrm>
          <a:off x="46005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0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D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83</xdr:row>
      <xdr:rowOff>0</xdr:rowOff>
    </xdr:from>
    <xdr:ext cx="304800" cy="247650"/>
    <xdr:sp macro="" textlink="">
      <xdr:nvSpPr>
        <xdr:cNvPr id="20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1E080000}"/>
            </a:ext>
          </a:extLst>
        </xdr:cNvPr>
        <xdr:cNvSpPr/>
      </xdr:nvSpPr>
      <xdr:spPr bwMode="auto">
        <a:xfrm>
          <a:off x="3619500"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83</xdr:row>
      <xdr:rowOff>0</xdr:rowOff>
    </xdr:from>
    <xdr:ext cx="304800" cy="247650"/>
    <xdr:sp macro="" textlink="">
      <xdr:nvSpPr>
        <xdr:cNvPr id="207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1F080000}"/>
            </a:ext>
          </a:extLst>
        </xdr:cNvPr>
        <xdr:cNvSpPr/>
      </xdr:nvSpPr>
      <xdr:spPr bwMode="auto">
        <a:xfrm>
          <a:off x="46005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83</xdr:row>
      <xdr:rowOff>0</xdr:rowOff>
    </xdr:from>
    <xdr:ext cx="304800" cy="247650"/>
    <xdr:sp macro="" textlink="">
      <xdr:nvSpPr>
        <xdr:cNvPr id="20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008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83</xdr:row>
      <xdr:rowOff>0</xdr:rowOff>
    </xdr:from>
    <xdr:ext cx="304800" cy="247650"/>
    <xdr:sp macro="" textlink="">
      <xdr:nvSpPr>
        <xdr:cNvPr id="20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1080000}"/>
            </a:ext>
          </a:extLst>
        </xdr:cNvPr>
        <xdr:cNvSpPr/>
      </xdr:nvSpPr>
      <xdr:spPr bwMode="auto">
        <a:xfrm>
          <a:off x="3619500"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83</xdr:row>
      <xdr:rowOff>0</xdr:rowOff>
    </xdr:from>
    <xdr:ext cx="304800" cy="247650"/>
    <xdr:sp macro="" textlink="">
      <xdr:nvSpPr>
        <xdr:cNvPr id="20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208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0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3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83</xdr:row>
      <xdr:rowOff>0</xdr:rowOff>
    </xdr:from>
    <xdr:ext cx="304800" cy="247650"/>
    <xdr:sp macro="" textlink="">
      <xdr:nvSpPr>
        <xdr:cNvPr id="208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408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83</xdr:row>
      <xdr:rowOff>0</xdr:rowOff>
    </xdr:from>
    <xdr:ext cx="304800" cy="247650"/>
    <xdr:sp macro="" textlink="">
      <xdr:nvSpPr>
        <xdr:cNvPr id="20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508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83</xdr:row>
      <xdr:rowOff>0</xdr:rowOff>
    </xdr:from>
    <xdr:ext cx="304800" cy="247650"/>
    <xdr:sp macro="" textlink="">
      <xdr:nvSpPr>
        <xdr:cNvPr id="20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608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82</xdr:row>
      <xdr:rowOff>190500</xdr:rowOff>
    </xdr:from>
    <xdr:ext cx="304800" cy="247650"/>
    <xdr:sp macro="" textlink="">
      <xdr:nvSpPr>
        <xdr:cNvPr id="208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7080000}"/>
            </a:ext>
          </a:extLst>
        </xdr:cNvPr>
        <xdr:cNvSpPr/>
      </xdr:nvSpPr>
      <xdr:spPr bwMode="auto">
        <a:xfrm>
          <a:off x="4600575" y="19831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08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8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0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9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0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A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82</xdr:row>
      <xdr:rowOff>190500</xdr:rowOff>
    </xdr:from>
    <xdr:ext cx="304800" cy="247650"/>
    <xdr:sp macro="" textlink="">
      <xdr:nvSpPr>
        <xdr:cNvPr id="209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B080000}"/>
            </a:ext>
          </a:extLst>
        </xdr:cNvPr>
        <xdr:cNvSpPr/>
      </xdr:nvSpPr>
      <xdr:spPr bwMode="auto">
        <a:xfrm>
          <a:off x="4600575" y="19831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0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C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0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2D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82</xdr:row>
      <xdr:rowOff>190500</xdr:rowOff>
    </xdr:from>
    <xdr:ext cx="304800" cy="247650"/>
    <xdr:sp macro="" textlink="">
      <xdr:nvSpPr>
        <xdr:cNvPr id="209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2E080000}"/>
            </a:ext>
          </a:extLst>
        </xdr:cNvPr>
        <xdr:cNvSpPr/>
      </xdr:nvSpPr>
      <xdr:spPr bwMode="auto">
        <a:xfrm>
          <a:off x="4600575" y="19831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09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2F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0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0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0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1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82</xdr:row>
      <xdr:rowOff>190500</xdr:rowOff>
    </xdr:from>
    <xdr:ext cx="304800" cy="247650"/>
    <xdr:sp macro="" textlink="">
      <xdr:nvSpPr>
        <xdr:cNvPr id="209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2080000}"/>
            </a:ext>
          </a:extLst>
        </xdr:cNvPr>
        <xdr:cNvSpPr/>
      </xdr:nvSpPr>
      <xdr:spPr bwMode="auto">
        <a:xfrm>
          <a:off x="4600575" y="19831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09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3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1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4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1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5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82</xdr:row>
      <xdr:rowOff>190500</xdr:rowOff>
    </xdr:from>
    <xdr:ext cx="304800" cy="247650"/>
    <xdr:sp macro="" textlink="">
      <xdr:nvSpPr>
        <xdr:cNvPr id="210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6080000}"/>
            </a:ext>
          </a:extLst>
        </xdr:cNvPr>
        <xdr:cNvSpPr/>
      </xdr:nvSpPr>
      <xdr:spPr bwMode="auto">
        <a:xfrm>
          <a:off x="4600575" y="19831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10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7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1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8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1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9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82</xdr:row>
      <xdr:rowOff>190500</xdr:rowOff>
    </xdr:from>
    <xdr:ext cx="304800" cy="247650"/>
    <xdr:sp macro="" textlink="">
      <xdr:nvSpPr>
        <xdr:cNvPr id="210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A080000}"/>
            </a:ext>
          </a:extLst>
        </xdr:cNvPr>
        <xdr:cNvSpPr/>
      </xdr:nvSpPr>
      <xdr:spPr bwMode="auto">
        <a:xfrm>
          <a:off x="4600575" y="19831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10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3B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1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C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1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3D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82</xdr:row>
      <xdr:rowOff>190500</xdr:rowOff>
    </xdr:from>
    <xdr:ext cx="304800" cy="247650"/>
    <xdr:sp macro="" textlink="">
      <xdr:nvSpPr>
        <xdr:cNvPr id="211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3E080000}"/>
            </a:ext>
          </a:extLst>
        </xdr:cNvPr>
        <xdr:cNvSpPr/>
      </xdr:nvSpPr>
      <xdr:spPr bwMode="auto">
        <a:xfrm>
          <a:off x="4600575" y="19831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83</xdr:row>
      <xdr:rowOff>0</xdr:rowOff>
    </xdr:from>
    <xdr:ext cx="304800" cy="247650"/>
    <xdr:sp macro="" textlink="">
      <xdr:nvSpPr>
        <xdr:cNvPr id="2111"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3F080000}"/>
            </a:ext>
          </a:extLst>
        </xdr:cNvPr>
        <xdr:cNvSpPr/>
      </xdr:nvSpPr>
      <xdr:spPr bwMode="auto">
        <a:xfrm>
          <a:off x="46005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1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0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83</xdr:row>
      <xdr:rowOff>0</xdr:rowOff>
    </xdr:from>
    <xdr:ext cx="304800" cy="247650"/>
    <xdr:sp macro="" textlink="">
      <xdr:nvSpPr>
        <xdr:cNvPr id="211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1080000}"/>
            </a:ext>
          </a:extLst>
        </xdr:cNvPr>
        <xdr:cNvSpPr/>
      </xdr:nvSpPr>
      <xdr:spPr bwMode="auto">
        <a:xfrm>
          <a:off x="46005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83</xdr:row>
      <xdr:rowOff>0</xdr:rowOff>
    </xdr:from>
    <xdr:ext cx="304800" cy="247650"/>
    <xdr:sp macro="" textlink="">
      <xdr:nvSpPr>
        <xdr:cNvPr id="21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208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83</xdr:row>
      <xdr:rowOff>0</xdr:rowOff>
    </xdr:from>
    <xdr:ext cx="304800" cy="247650"/>
    <xdr:sp macro="" textlink="">
      <xdr:nvSpPr>
        <xdr:cNvPr id="21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308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82</xdr:row>
      <xdr:rowOff>180975</xdr:rowOff>
    </xdr:from>
    <xdr:ext cx="304800" cy="247650"/>
    <xdr:sp macro="" textlink="">
      <xdr:nvSpPr>
        <xdr:cNvPr id="21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4080000}"/>
            </a:ext>
          </a:extLst>
        </xdr:cNvPr>
        <xdr:cNvSpPr/>
      </xdr:nvSpPr>
      <xdr:spPr bwMode="auto">
        <a:xfrm>
          <a:off x="4562475" y="19821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83</xdr:row>
      <xdr:rowOff>0</xdr:rowOff>
    </xdr:from>
    <xdr:ext cx="304800" cy="247650"/>
    <xdr:sp macro="" textlink="">
      <xdr:nvSpPr>
        <xdr:cNvPr id="211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508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83</xdr:row>
      <xdr:rowOff>0</xdr:rowOff>
    </xdr:from>
    <xdr:ext cx="304800" cy="247650"/>
    <xdr:sp macro="" textlink="">
      <xdr:nvSpPr>
        <xdr:cNvPr id="21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608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83</xdr:row>
      <xdr:rowOff>0</xdr:rowOff>
    </xdr:from>
    <xdr:ext cx="304800" cy="247650"/>
    <xdr:sp macro="" textlink="">
      <xdr:nvSpPr>
        <xdr:cNvPr id="21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7080000}"/>
            </a:ext>
          </a:extLst>
        </xdr:cNvPr>
        <xdr:cNvSpPr/>
      </xdr:nvSpPr>
      <xdr:spPr bwMode="auto">
        <a:xfrm>
          <a:off x="4562475"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82</xdr:row>
      <xdr:rowOff>180975</xdr:rowOff>
    </xdr:from>
    <xdr:ext cx="301137" cy="254244"/>
    <xdr:sp macro="" textlink="">
      <xdr:nvSpPr>
        <xdr:cNvPr id="21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8080000}"/>
            </a:ext>
          </a:extLst>
        </xdr:cNvPr>
        <xdr:cNvSpPr/>
      </xdr:nvSpPr>
      <xdr:spPr bwMode="auto">
        <a:xfrm>
          <a:off x="3619500" y="19821525"/>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83</xdr:row>
      <xdr:rowOff>0</xdr:rowOff>
    </xdr:from>
    <xdr:ext cx="301137" cy="257175"/>
    <xdr:sp macro="" textlink="">
      <xdr:nvSpPr>
        <xdr:cNvPr id="212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9080000}"/>
            </a:ext>
          </a:extLst>
        </xdr:cNvPr>
        <xdr:cNvSpPr/>
      </xdr:nvSpPr>
      <xdr:spPr bwMode="auto">
        <a:xfrm>
          <a:off x="3619500" y="199263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83</xdr:row>
      <xdr:rowOff>0</xdr:rowOff>
    </xdr:from>
    <xdr:ext cx="304800" cy="247650"/>
    <xdr:sp macro="" textlink="">
      <xdr:nvSpPr>
        <xdr:cNvPr id="21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A080000}"/>
            </a:ext>
          </a:extLst>
        </xdr:cNvPr>
        <xdr:cNvSpPr/>
      </xdr:nvSpPr>
      <xdr:spPr bwMode="auto">
        <a:xfrm>
          <a:off x="3619500"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83</xdr:row>
      <xdr:rowOff>0</xdr:rowOff>
    </xdr:from>
    <xdr:ext cx="304800" cy="247650"/>
    <xdr:sp macro="" textlink="">
      <xdr:nvSpPr>
        <xdr:cNvPr id="21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B080000}"/>
            </a:ext>
          </a:extLst>
        </xdr:cNvPr>
        <xdr:cNvSpPr/>
      </xdr:nvSpPr>
      <xdr:spPr bwMode="auto">
        <a:xfrm>
          <a:off x="3619500" y="19926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89</xdr:row>
      <xdr:rowOff>0</xdr:rowOff>
    </xdr:from>
    <xdr:ext cx="304800" cy="247650"/>
    <xdr:sp macro="" textlink="">
      <xdr:nvSpPr>
        <xdr:cNvPr id="212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4C080000}"/>
            </a:ext>
          </a:extLst>
        </xdr:cNvPr>
        <xdr:cNvSpPr/>
      </xdr:nvSpPr>
      <xdr:spPr bwMode="auto">
        <a:xfrm>
          <a:off x="3619500"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89</xdr:row>
      <xdr:rowOff>0</xdr:rowOff>
    </xdr:from>
    <xdr:ext cx="304800" cy="247650"/>
    <xdr:sp macro="" textlink="">
      <xdr:nvSpPr>
        <xdr:cNvPr id="212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4D080000}"/>
            </a:ext>
          </a:extLst>
        </xdr:cNvPr>
        <xdr:cNvSpPr/>
      </xdr:nvSpPr>
      <xdr:spPr bwMode="auto">
        <a:xfrm>
          <a:off x="4600575"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89</xdr:row>
      <xdr:rowOff>0</xdr:rowOff>
    </xdr:from>
    <xdr:ext cx="304800" cy="247650"/>
    <xdr:sp macro="" textlink="">
      <xdr:nvSpPr>
        <xdr:cNvPr id="21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4E080000}"/>
            </a:ext>
          </a:extLst>
        </xdr:cNvPr>
        <xdr:cNvSpPr/>
      </xdr:nvSpPr>
      <xdr:spPr bwMode="auto">
        <a:xfrm>
          <a:off x="3619500"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89</xdr:row>
      <xdr:rowOff>0</xdr:rowOff>
    </xdr:from>
    <xdr:ext cx="304800" cy="247650"/>
    <xdr:sp macro="" textlink="">
      <xdr:nvSpPr>
        <xdr:cNvPr id="212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4F080000}"/>
            </a:ext>
          </a:extLst>
        </xdr:cNvPr>
        <xdr:cNvSpPr/>
      </xdr:nvSpPr>
      <xdr:spPr bwMode="auto">
        <a:xfrm>
          <a:off x="4600575"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89</xdr:row>
      <xdr:rowOff>0</xdr:rowOff>
    </xdr:from>
    <xdr:ext cx="304800" cy="247650"/>
    <xdr:sp macro="" textlink="">
      <xdr:nvSpPr>
        <xdr:cNvPr id="21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0080000}"/>
            </a:ext>
          </a:extLst>
        </xdr:cNvPr>
        <xdr:cNvSpPr/>
      </xdr:nvSpPr>
      <xdr:spPr bwMode="auto">
        <a:xfrm>
          <a:off x="4562475"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89</xdr:row>
      <xdr:rowOff>0</xdr:rowOff>
    </xdr:from>
    <xdr:ext cx="304800" cy="247650"/>
    <xdr:sp macro="" textlink="">
      <xdr:nvSpPr>
        <xdr:cNvPr id="21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1080000}"/>
            </a:ext>
          </a:extLst>
        </xdr:cNvPr>
        <xdr:cNvSpPr/>
      </xdr:nvSpPr>
      <xdr:spPr bwMode="auto">
        <a:xfrm>
          <a:off x="3619500"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89</xdr:row>
      <xdr:rowOff>0</xdr:rowOff>
    </xdr:from>
    <xdr:ext cx="304800" cy="247650"/>
    <xdr:sp macro="" textlink="">
      <xdr:nvSpPr>
        <xdr:cNvPr id="21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2080000}"/>
            </a:ext>
          </a:extLst>
        </xdr:cNvPr>
        <xdr:cNvSpPr/>
      </xdr:nvSpPr>
      <xdr:spPr bwMode="auto">
        <a:xfrm>
          <a:off x="4562475"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89</xdr:row>
      <xdr:rowOff>0</xdr:rowOff>
    </xdr:from>
    <xdr:ext cx="304800" cy="247650"/>
    <xdr:sp macro="" textlink="">
      <xdr:nvSpPr>
        <xdr:cNvPr id="213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3080000}"/>
            </a:ext>
          </a:extLst>
        </xdr:cNvPr>
        <xdr:cNvSpPr/>
      </xdr:nvSpPr>
      <xdr:spPr bwMode="auto">
        <a:xfrm>
          <a:off x="4562475"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89</xdr:row>
      <xdr:rowOff>0</xdr:rowOff>
    </xdr:from>
    <xdr:ext cx="304800" cy="247650"/>
    <xdr:sp macro="" textlink="">
      <xdr:nvSpPr>
        <xdr:cNvPr id="21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4080000}"/>
            </a:ext>
          </a:extLst>
        </xdr:cNvPr>
        <xdr:cNvSpPr/>
      </xdr:nvSpPr>
      <xdr:spPr bwMode="auto">
        <a:xfrm>
          <a:off x="4562475"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89</xdr:row>
      <xdr:rowOff>0</xdr:rowOff>
    </xdr:from>
    <xdr:ext cx="304800" cy="247650"/>
    <xdr:sp macro="" textlink="">
      <xdr:nvSpPr>
        <xdr:cNvPr id="21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5080000}"/>
            </a:ext>
          </a:extLst>
        </xdr:cNvPr>
        <xdr:cNvSpPr/>
      </xdr:nvSpPr>
      <xdr:spPr bwMode="auto">
        <a:xfrm>
          <a:off x="4562475"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89</xdr:row>
      <xdr:rowOff>0</xdr:rowOff>
    </xdr:from>
    <xdr:ext cx="304800" cy="247650"/>
    <xdr:sp macro="" textlink="">
      <xdr:nvSpPr>
        <xdr:cNvPr id="213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56080000}"/>
            </a:ext>
          </a:extLst>
        </xdr:cNvPr>
        <xdr:cNvSpPr/>
      </xdr:nvSpPr>
      <xdr:spPr bwMode="auto">
        <a:xfrm>
          <a:off x="4600575"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89</xdr:row>
      <xdr:rowOff>0</xdr:rowOff>
    </xdr:from>
    <xdr:ext cx="304800" cy="247650"/>
    <xdr:sp macro="" textlink="">
      <xdr:nvSpPr>
        <xdr:cNvPr id="213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57080000}"/>
            </a:ext>
          </a:extLst>
        </xdr:cNvPr>
        <xdr:cNvSpPr/>
      </xdr:nvSpPr>
      <xdr:spPr bwMode="auto">
        <a:xfrm>
          <a:off x="4600575"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89</xdr:row>
      <xdr:rowOff>0</xdr:rowOff>
    </xdr:from>
    <xdr:ext cx="304800" cy="247650"/>
    <xdr:sp macro="" textlink="">
      <xdr:nvSpPr>
        <xdr:cNvPr id="21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8080000}"/>
            </a:ext>
          </a:extLst>
        </xdr:cNvPr>
        <xdr:cNvSpPr/>
      </xdr:nvSpPr>
      <xdr:spPr bwMode="auto">
        <a:xfrm>
          <a:off x="4562475"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89</xdr:row>
      <xdr:rowOff>0</xdr:rowOff>
    </xdr:from>
    <xdr:ext cx="304800" cy="247650"/>
    <xdr:sp macro="" textlink="">
      <xdr:nvSpPr>
        <xdr:cNvPr id="21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9080000}"/>
            </a:ext>
          </a:extLst>
        </xdr:cNvPr>
        <xdr:cNvSpPr/>
      </xdr:nvSpPr>
      <xdr:spPr bwMode="auto">
        <a:xfrm>
          <a:off x="4562475"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89</xdr:row>
      <xdr:rowOff>0</xdr:rowOff>
    </xdr:from>
    <xdr:ext cx="304800" cy="247650"/>
    <xdr:sp macro="" textlink="">
      <xdr:nvSpPr>
        <xdr:cNvPr id="213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A080000}"/>
            </a:ext>
          </a:extLst>
        </xdr:cNvPr>
        <xdr:cNvSpPr/>
      </xdr:nvSpPr>
      <xdr:spPr bwMode="auto">
        <a:xfrm>
          <a:off x="4562475"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89</xdr:row>
      <xdr:rowOff>0</xdr:rowOff>
    </xdr:from>
    <xdr:ext cx="304800" cy="247650"/>
    <xdr:sp macro="" textlink="">
      <xdr:nvSpPr>
        <xdr:cNvPr id="21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B080000}"/>
            </a:ext>
          </a:extLst>
        </xdr:cNvPr>
        <xdr:cNvSpPr/>
      </xdr:nvSpPr>
      <xdr:spPr bwMode="auto">
        <a:xfrm>
          <a:off x="4562475"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89</xdr:row>
      <xdr:rowOff>0</xdr:rowOff>
    </xdr:from>
    <xdr:ext cx="304800" cy="247650"/>
    <xdr:sp macro="" textlink="">
      <xdr:nvSpPr>
        <xdr:cNvPr id="21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C080000}"/>
            </a:ext>
          </a:extLst>
        </xdr:cNvPr>
        <xdr:cNvSpPr/>
      </xdr:nvSpPr>
      <xdr:spPr bwMode="auto">
        <a:xfrm>
          <a:off x="4562475"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89</xdr:row>
      <xdr:rowOff>0</xdr:rowOff>
    </xdr:from>
    <xdr:ext cx="301137" cy="257175"/>
    <xdr:sp macro="" textlink="">
      <xdr:nvSpPr>
        <xdr:cNvPr id="214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5D080000}"/>
            </a:ext>
          </a:extLst>
        </xdr:cNvPr>
        <xdr:cNvSpPr/>
      </xdr:nvSpPr>
      <xdr:spPr bwMode="auto">
        <a:xfrm>
          <a:off x="3619500" y="210693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89</xdr:row>
      <xdr:rowOff>0</xdr:rowOff>
    </xdr:from>
    <xdr:ext cx="304800" cy="247650"/>
    <xdr:sp macro="" textlink="">
      <xdr:nvSpPr>
        <xdr:cNvPr id="21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E080000}"/>
            </a:ext>
          </a:extLst>
        </xdr:cNvPr>
        <xdr:cNvSpPr/>
      </xdr:nvSpPr>
      <xdr:spPr bwMode="auto">
        <a:xfrm>
          <a:off x="3619500"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89</xdr:row>
      <xdr:rowOff>0</xdr:rowOff>
    </xdr:from>
    <xdr:ext cx="304800" cy="247650"/>
    <xdr:sp macro="" textlink="">
      <xdr:nvSpPr>
        <xdr:cNvPr id="21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5F080000}"/>
            </a:ext>
          </a:extLst>
        </xdr:cNvPr>
        <xdr:cNvSpPr/>
      </xdr:nvSpPr>
      <xdr:spPr bwMode="auto">
        <a:xfrm>
          <a:off x="3619500" y="21069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90</xdr:row>
      <xdr:rowOff>0</xdr:rowOff>
    </xdr:from>
    <xdr:ext cx="304800" cy="247650"/>
    <xdr:sp macro="" textlink="">
      <xdr:nvSpPr>
        <xdr:cNvPr id="214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0080000}"/>
            </a:ext>
          </a:extLst>
        </xdr:cNvPr>
        <xdr:cNvSpPr/>
      </xdr:nvSpPr>
      <xdr:spPr bwMode="auto">
        <a:xfrm>
          <a:off x="3619500"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90</xdr:row>
      <xdr:rowOff>0</xdr:rowOff>
    </xdr:from>
    <xdr:ext cx="304800" cy="247650"/>
    <xdr:sp macro="" textlink="">
      <xdr:nvSpPr>
        <xdr:cNvPr id="214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61080000}"/>
            </a:ext>
          </a:extLst>
        </xdr:cNvPr>
        <xdr:cNvSpPr/>
      </xdr:nvSpPr>
      <xdr:spPr bwMode="auto">
        <a:xfrm>
          <a:off x="4600575"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90</xdr:row>
      <xdr:rowOff>0</xdr:rowOff>
    </xdr:from>
    <xdr:ext cx="304800" cy="247650"/>
    <xdr:sp macro="" textlink="">
      <xdr:nvSpPr>
        <xdr:cNvPr id="21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2080000}"/>
            </a:ext>
          </a:extLst>
        </xdr:cNvPr>
        <xdr:cNvSpPr/>
      </xdr:nvSpPr>
      <xdr:spPr bwMode="auto">
        <a:xfrm>
          <a:off x="3619500"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90</xdr:row>
      <xdr:rowOff>0</xdr:rowOff>
    </xdr:from>
    <xdr:ext cx="304800" cy="247650"/>
    <xdr:sp macro="" textlink="">
      <xdr:nvSpPr>
        <xdr:cNvPr id="214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3080000}"/>
            </a:ext>
          </a:extLst>
        </xdr:cNvPr>
        <xdr:cNvSpPr/>
      </xdr:nvSpPr>
      <xdr:spPr bwMode="auto">
        <a:xfrm>
          <a:off x="4600575"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90</xdr:row>
      <xdr:rowOff>0</xdr:rowOff>
    </xdr:from>
    <xdr:ext cx="304800" cy="247650"/>
    <xdr:sp macro="" textlink="">
      <xdr:nvSpPr>
        <xdr:cNvPr id="21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4080000}"/>
            </a:ext>
          </a:extLst>
        </xdr:cNvPr>
        <xdr:cNvSpPr/>
      </xdr:nvSpPr>
      <xdr:spPr bwMode="auto">
        <a:xfrm>
          <a:off x="4562475"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90</xdr:row>
      <xdr:rowOff>0</xdr:rowOff>
    </xdr:from>
    <xdr:ext cx="304800" cy="247650"/>
    <xdr:sp macro="" textlink="">
      <xdr:nvSpPr>
        <xdr:cNvPr id="21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5080000}"/>
            </a:ext>
          </a:extLst>
        </xdr:cNvPr>
        <xdr:cNvSpPr/>
      </xdr:nvSpPr>
      <xdr:spPr bwMode="auto">
        <a:xfrm>
          <a:off x="3619500"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90</xdr:row>
      <xdr:rowOff>0</xdr:rowOff>
    </xdr:from>
    <xdr:ext cx="304800" cy="247650"/>
    <xdr:sp macro="" textlink="">
      <xdr:nvSpPr>
        <xdr:cNvPr id="21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6080000}"/>
            </a:ext>
          </a:extLst>
        </xdr:cNvPr>
        <xdr:cNvSpPr/>
      </xdr:nvSpPr>
      <xdr:spPr bwMode="auto">
        <a:xfrm>
          <a:off x="4562475"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90</xdr:row>
      <xdr:rowOff>0</xdr:rowOff>
    </xdr:from>
    <xdr:ext cx="304800" cy="247650"/>
    <xdr:sp macro="" textlink="">
      <xdr:nvSpPr>
        <xdr:cNvPr id="215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7080000}"/>
            </a:ext>
          </a:extLst>
        </xdr:cNvPr>
        <xdr:cNvSpPr/>
      </xdr:nvSpPr>
      <xdr:spPr bwMode="auto">
        <a:xfrm>
          <a:off x="4562475"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90</xdr:row>
      <xdr:rowOff>0</xdr:rowOff>
    </xdr:from>
    <xdr:ext cx="304800" cy="247650"/>
    <xdr:sp macro="" textlink="">
      <xdr:nvSpPr>
        <xdr:cNvPr id="21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8080000}"/>
            </a:ext>
          </a:extLst>
        </xdr:cNvPr>
        <xdr:cNvSpPr/>
      </xdr:nvSpPr>
      <xdr:spPr bwMode="auto">
        <a:xfrm>
          <a:off x="4562475"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90</xdr:row>
      <xdr:rowOff>0</xdr:rowOff>
    </xdr:from>
    <xdr:ext cx="304800" cy="247650"/>
    <xdr:sp macro="" textlink="">
      <xdr:nvSpPr>
        <xdr:cNvPr id="21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9080000}"/>
            </a:ext>
          </a:extLst>
        </xdr:cNvPr>
        <xdr:cNvSpPr/>
      </xdr:nvSpPr>
      <xdr:spPr bwMode="auto">
        <a:xfrm>
          <a:off x="4562475"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90</xdr:row>
      <xdr:rowOff>0</xdr:rowOff>
    </xdr:from>
    <xdr:ext cx="304800" cy="247650"/>
    <xdr:sp macro="" textlink="">
      <xdr:nvSpPr>
        <xdr:cNvPr id="215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6A080000}"/>
            </a:ext>
          </a:extLst>
        </xdr:cNvPr>
        <xdr:cNvSpPr/>
      </xdr:nvSpPr>
      <xdr:spPr bwMode="auto">
        <a:xfrm>
          <a:off x="4600575"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90</xdr:row>
      <xdr:rowOff>0</xdr:rowOff>
    </xdr:from>
    <xdr:ext cx="304800" cy="247650"/>
    <xdr:sp macro="" textlink="">
      <xdr:nvSpPr>
        <xdr:cNvPr id="215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6B080000}"/>
            </a:ext>
          </a:extLst>
        </xdr:cNvPr>
        <xdr:cNvSpPr/>
      </xdr:nvSpPr>
      <xdr:spPr bwMode="auto">
        <a:xfrm>
          <a:off x="4600575"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90</xdr:row>
      <xdr:rowOff>0</xdr:rowOff>
    </xdr:from>
    <xdr:ext cx="304800" cy="247650"/>
    <xdr:sp macro="" textlink="">
      <xdr:nvSpPr>
        <xdr:cNvPr id="21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C080000}"/>
            </a:ext>
          </a:extLst>
        </xdr:cNvPr>
        <xdr:cNvSpPr/>
      </xdr:nvSpPr>
      <xdr:spPr bwMode="auto">
        <a:xfrm>
          <a:off x="4562475"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90</xdr:row>
      <xdr:rowOff>0</xdr:rowOff>
    </xdr:from>
    <xdr:ext cx="304800" cy="247650"/>
    <xdr:sp macro="" textlink="">
      <xdr:nvSpPr>
        <xdr:cNvPr id="21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D080000}"/>
            </a:ext>
          </a:extLst>
        </xdr:cNvPr>
        <xdr:cNvSpPr/>
      </xdr:nvSpPr>
      <xdr:spPr bwMode="auto">
        <a:xfrm>
          <a:off x="4562475"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90</xdr:row>
      <xdr:rowOff>0</xdr:rowOff>
    </xdr:from>
    <xdr:ext cx="304800" cy="247650"/>
    <xdr:sp macro="" textlink="">
      <xdr:nvSpPr>
        <xdr:cNvPr id="215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6E080000}"/>
            </a:ext>
          </a:extLst>
        </xdr:cNvPr>
        <xdr:cNvSpPr/>
      </xdr:nvSpPr>
      <xdr:spPr bwMode="auto">
        <a:xfrm>
          <a:off x="4562475"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90</xdr:row>
      <xdr:rowOff>0</xdr:rowOff>
    </xdr:from>
    <xdr:ext cx="304800" cy="247650"/>
    <xdr:sp macro="" textlink="">
      <xdr:nvSpPr>
        <xdr:cNvPr id="21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6F080000}"/>
            </a:ext>
          </a:extLst>
        </xdr:cNvPr>
        <xdr:cNvSpPr/>
      </xdr:nvSpPr>
      <xdr:spPr bwMode="auto">
        <a:xfrm>
          <a:off x="4562475"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90</xdr:row>
      <xdr:rowOff>0</xdr:rowOff>
    </xdr:from>
    <xdr:ext cx="304800" cy="247650"/>
    <xdr:sp macro="" textlink="">
      <xdr:nvSpPr>
        <xdr:cNvPr id="21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0080000}"/>
            </a:ext>
          </a:extLst>
        </xdr:cNvPr>
        <xdr:cNvSpPr/>
      </xdr:nvSpPr>
      <xdr:spPr bwMode="auto">
        <a:xfrm>
          <a:off x="4562475"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90</xdr:row>
      <xdr:rowOff>0</xdr:rowOff>
    </xdr:from>
    <xdr:ext cx="301137" cy="257175"/>
    <xdr:sp macro="" textlink="">
      <xdr:nvSpPr>
        <xdr:cNvPr id="216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1080000}"/>
            </a:ext>
          </a:extLst>
        </xdr:cNvPr>
        <xdr:cNvSpPr/>
      </xdr:nvSpPr>
      <xdr:spPr bwMode="auto">
        <a:xfrm>
          <a:off x="3619500" y="2135505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90</xdr:row>
      <xdr:rowOff>0</xdr:rowOff>
    </xdr:from>
    <xdr:ext cx="304800" cy="247650"/>
    <xdr:sp macro="" textlink="">
      <xdr:nvSpPr>
        <xdr:cNvPr id="21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2080000}"/>
            </a:ext>
          </a:extLst>
        </xdr:cNvPr>
        <xdr:cNvSpPr/>
      </xdr:nvSpPr>
      <xdr:spPr bwMode="auto">
        <a:xfrm>
          <a:off x="3619500"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90</xdr:row>
      <xdr:rowOff>0</xdr:rowOff>
    </xdr:from>
    <xdr:ext cx="304800" cy="247650"/>
    <xdr:sp macro="" textlink="">
      <xdr:nvSpPr>
        <xdr:cNvPr id="21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3080000}"/>
            </a:ext>
          </a:extLst>
        </xdr:cNvPr>
        <xdr:cNvSpPr/>
      </xdr:nvSpPr>
      <xdr:spPr bwMode="auto">
        <a:xfrm>
          <a:off x="3619500" y="21355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95</xdr:row>
      <xdr:rowOff>0</xdr:rowOff>
    </xdr:from>
    <xdr:ext cx="304800" cy="247650"/>
    <xdr:sp macro="" textlink="">
      <xdr:nvSpPr>
        <xdr:cNvPr id="216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4080000}"/>
            </a:ext>
          </a:extLst>
        </xdr:cNvPr>
        <xdr:cNvSpPr/>
      </xdr:nvSpPr>
      <xdr:spPr bwMode="auto">
        <a:xfrm>
          <a:off x="3619500"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95</xdr:row>
      <xdr:rowOff>0</xdr:rowOff>
    </xdr:from>
    <xdr:ext cx="304800" cy="247650"/>
    <xdr:sp macro="" textlink="">
      <xdr:nvSpPr>
        <xdr:cNvPr id="216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75080000}"/>
            </a:ext>
          </a:extLst>
        </xdr:cNvPr>
        <xdr:cNvSpPr/>
      </xdr:nvSpPr>
      <xdr:spPr bwMode="auto">
        <a:xfrm>
          <a:off x="4600575"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95</xdr:row>
      <xdr:rowOff>0</xdr:rowOff>
    </xdr:from>
    <xdr:ext cx="304800" cy="247650"/>
    <xdr:sp macro="" textlink="">
      <xdr:nvSpPr>
        <xdr:cNvPr id="21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6080000}"/>
            </a:ext>
          </a:extLst>
        </xdr:cNvPr>
        <xdr:cNvSpPr/>
      </xdr:nvSpPr>
      <xdr:spPr bwMode="auto">
        <a:xfrm>
          <a:off x="3619500"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95</xdr:row>
      <xdr:rowOff>0</xdr:rowOff>
    </xdr:from>
    <xdr:ext cx="304800" cy="247650"/>
    <xdr:sp macro="" textlink="">
      <xdr:nvSpPr>
        <xdr:cNvPr id="216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7080000}"/>
            </a:ext>
          </a:extLst>
        </xdr:cNvPr>
        <xdr:cNvSpPr/>
      </xdr:nvSpPr>
      <xdr:spPr bwMode="auto">
        <a:xfrm>
          <a:off x="4600575"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21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8080000}"/>
            </a:ext>
          </a:extLst>
        </xdr:cNvPr>
        <xdr:cNvSpPr/>
      </xdr:nvSpPr>
      <xdr:spPr bwMode="auto">
        <a:xfrm>
          <a:off x="4562475"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95</xdr:row>
      <xdr:rowOff>0</xdr:rowOff>
    </xdr:from>
    <xdr:ext cx="304800" cy="247650"/>
    <xdr:sp macro="" textlink="">
      <xdr:nvSpPr>
        <xdr:cNvPr id="21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9080000}"/>
            </a:ext>
          </a:extLst>
        </xdr:cNvPr>
        <xdr:cNvSpPr/>
      </xdr:nvSpPr>
      <xdr:spPr bwMode="auto">
        <a:xfrm>
          <a:off x="3619500"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21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A080000}"/>
            </a:ext>
          </a:extLst>
        </xdr:cNvPr>
        <xdr:cNvSpPr/>
      </xdr:nvSpPr>
      <xdr:spPr bwMode="auto">
        <a:xfrm>
          <a:off x="4562475"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217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7B080000}"/>
            </a:ext>
          </a:extLst>
        </xdr:cNvPr>
        <xdr:cNvSpPr/>
      </xdr:nvSpPr>
      <xdr:spPr bwMode="auto">
        <a:xfrm>
          <a:off x="4562475"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21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C080000}"/>
            </a:ext>
          </a:extLst>
        </xdr:cNvPr>
        <xdr:cNvSpPr/>
      </xdr:nvSpPr>
      <xdr:spPr bwMode="auto">
        <a:xfrm>
          <a:off x="4562475"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21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7D080000}"/>
            </a:ext>
          </a:extLst>
        </xdr:cNvPr>
        <xdr:cNvSpPr/>
      </xdr:nvSpPr>
      <xdr:spPr bwMode="auto">
        <a:xfrm>
          <a:off x="4562475"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95</xdr:row>
      <xdr:rowOff>0</xdr:rowOff>
    </xdr:from>
    <xdr:ext cx="304800" cy="247650"/>
    <xdr:sp macro="" textlink="">
      <xdr:nvSpPr>
        <xdr:cNvPr id="217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7E080000}"/>
            </a:ext>
          </a:extLst>
        </xdr:cNvPr>
        <xdr:cNvSpPr/>
      </xdr:nvSpPr>
      <xdr:spPr bwMode="auto">
        <a:xfrm>
          <a:off x="4600575"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95</xdr:row>
      <xdr:rowOff>0</xdr:rowOff>
    </xdr:from>
    <xdr:ext cx="304800" cy="247650"/>
    <xdr:sp macro="" textlink="">
      <xdr:nvSpPr>
        <xdr:cNvPr id="217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7F080000}"/>
            </a:ext>
          </a:extLst>
        </xdr:cNvPr>
        <xdr:cNvSpPr/>
      </xdr:nvSpPr>
      <xdr:spPr bwMode="auto">
        <a:xfrm>
          <a:off x="4600575"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21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0080000}"/>
            </a:ext>
          </a:extLst>
        </xdr:cNvPr>
        <xdr:cNvSpPr/>
      </xdr:nvSpPr>
      <xdr:spPr bwMode="auto">
        <a:xfrm>
          <a:off x="4562475"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21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1080000}"/>
            </a:ext>
          </a:extLst>
        </xdr:cNvPr>
        <xdr:cNvSpPr/>
      </xdr:nvSpPr>
      <xdr:spPr bwMode="auto">
        <a:xfrm>
          <a:off x="4562475"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217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2080000}"/>
            </a:ext>
          </a:extLst>
        </xdr:cNvPr>
        <xdr:cNvSpPr/>
      </xdr:nvSpPr>
      <xdr:spPr bwMode="auto">
        <a:xfrm>
          <a:off x="4562475"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21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3080000}"/>
            </a:ext>
          </a:extLst>
        </xdr:cNvPr>
        <xdr:cNvSpPr/>
      </xdr:nvSpPr>
      <xdr:spPr bwMode="auto">
        <a:xfrm>
          <a:off x="4562475"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95</xdr:row>
      <xdr:rowOff>0</xdr:rowOff>
    </xdr:from>
    <xdr:ext cx="304800" cy="247650"/>
    <xdr:sp macro="" textlink="">
      <xdr:nvSpPr>
        <xdr:cNvPr id="21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4080000}"/>
            </a:ext>
          </a:extLst>
        </xdr:cNvPr>
        <xdr:cNvSpPr/>
      </xdr:nvSpPr>
      <xdr:spPr bwMode="auto">
        <a:xfrm>
          <a:off x="4562475"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95</xdr:row>
      <xdr:rowOff>0</xdr:rowOff>
    </xdr:from>
    <xdr:ext cx="301137" cy="257175"/>
    <xdr:sp macro="" textlink="">
      <xdr:nvSpPr>
        <xdr:cNvPr id="218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5080000}"/>
            </a:ext>
          </a:extLst>
        </xdr:cNvPr>
        <xdr:cNvSpPr/>
      </xdr:nvSpPr>
      <xdr:spPr bwMode="auto">
        <a:xfrm>
          <a:off x="3619500" y="216408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95</xdr:row>
      <xdr:rowOff>0</xdr:rowOff>
    </xdr:from>
    <xdr:ext cx="304800" cy="247650"/>
    <xdr:sp macro="" textlink="">
      <xdr:nvSpPr>
        <xdr:cNvPr id="21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6080000}"/>
            </a:ext>
          </a:extLst>
        </xdr:cNvPr>
        <xdr:cNvSpPr/>
      </xdr:nvSpPr>
      <xdr:spPr bwMode="auto">
        <a:xfrm>
          <a:off x="3619500"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95</xdr:row>
      <xdr:rowOff>0</xdr:rowOff>
    </xdr:from>
    <xdr:ext cx="304800" cy="247650"/>
    <xdr:sp macro="" textlink="">
      <xdr:nvSpPr>
        <xdr:cNvPr id="21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7080000}"/>
            </a:ext>
          </a:extLst>
        </xdr:cNvPr>
        <xdr:cNvSpPr/>
      </xdr:nvSpPr>
      <xdr:spPr bwMode="auto">
        <a:xfrm>
          <a:off x="3619500" y="21640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94</xdr:row>
      <xdr:rowOff>0</xdr:rowOff>
    </xdr:from>
    <xdr:ext cx="304800" cy="247650"/>
    <xdr:sp macro="" textlink="">
      <xdr:nvSpPr>
        <xdr:cNvPr id="218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8080000}"/>
            </a:ext>
          </a:extLst>
        </xdr:cNvPr>
        <xdr:cNvSpPr/>
      </xdr:nvSpPr>
      <xdr:spPr bwMode="auto">
        <a:xfrm>
          <a:off x="3619500"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94</xdr:row>
      <xdr:rowOff>0</xdr:rowOff>
    </xdr:from>
    <xdr:ext cx="304800" cy="247650"/>
    <xdr:sp macro="" textlink="">
      <xdr:nvSpPr>
        <xdr:cNvPr id="218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89080000}"/>
            </a:ext>
          </a:extLst>
        </xdr:cNvPr>
        <xdr:cNvSpPr/>
      </xdr:nvSpPr>
      <xdr:spPr bwMode="auto">
        <a:xfrm>
          <a:off x="46005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94</xdr:row>
      <xdr:rowOff>0</xdr:rowOff>
    </xdr:from>
    <xdr:ext cx="304800" cy="247650"/>
    <xdr:sp macro="" textlink="">
      <xdr:nvSpPr>
        <xdr:cNvPr id="21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A080000}"/>
            </a:ext>
          </a:extLst>
        </xdr:cNvPr>
        <xdr:cNvSpPr/>
      </xdr:nvSpPr>
      <xdr:spPr bwMode="auto">
        <a:xfrm>
          <a:off x="3619500"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94</xdr:row>
      <xdr:rowOff>0</xdr:rowOff>
    </xdr:from>
    <xdr:ext cx="304800" cy="247650"/>
    <xdr:sp macro="" textlink="">
      <xdr:nvSpPr>
        <xdr:cNvPr id="218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8B080000}"/>
            </a:ext>
          </a:extLst>
        </xdr:cNvPr>
        <xdr:cNvSpPr/>
      </xdr:nvSpPr>
      <xdr:spPr bwMode="auto">
        <a:xfrm>
          <a:off x="46005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94</xdr:row>
      <xdr:rowOff>0</xdr:rowOff>
    </xdr:from>
    <xdr:ext cx="304800" cy="247650"/>
    <xdr:sp macro="" textlink="">
      <xdr:nvSpPr>
        <xdr:cNvPr id="21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C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94</xdr:row>
      <xdr:rowOff>0</xdr:rowOff>
    </xdr:from>
    <xdr:ext cx="304800" cy="247650"/>
    <xdr:sp macro="" textlink="">
      <xdr:nvSpPr>
        <xdr:cNvPr id="21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D080000}"/>
            </a:ext>
          </a:extLst>
        </xdr:cNvPr>
        <xdr:cNvSpPr/>
      </xdr:nvSpPr>
      <xdr:spPr bwMode="auto">
        <a:xfrm>
          <a:off x="3619500"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94</xdr:row>
      <xdr:rowOff>0</xdr:rowOff>
    </xdr:from>
    <xdr:ext cx="304800" cy="247650"/>
    <xdr:sp macro="" textlink="">
      <xdr:nvSpPr>
        <xdr:cNvPr id="21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8E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94</xdr:row>
      <xdr:rowOff>0</xdr:rowOff>
    </xdr:from>
    <xdr:ext cx="304800" cy="247650"/>
    <xdr:sp macro="" textlink="">
      <xdr:nvSpPr>
        <xdr:cNvPr id="219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8F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94</xdr:row>
      <xdr:rowOff>0</xdr:rowOff>
    </xdr:from>
    <xdr:ext cx="304800" cy="247650"/>
    <xdr:sp macro="" textlink="">
      <xdr:nvSpPr>
        <xdr:cNvPr id="21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0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94</xdr:row>
      <xdr:rowOff>0</xdr:rowOff>
    </xdr:from>
    <xdr:ext cx="304800" cy="247650"/>
    <xdr:sp macro="" textlink="">
      <xdr:nvSpPr>
        <xdr:cNvPr id="21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1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94</xdr:row>
      <xdr:rowOff>0</xdr:rowOff>
    </xdr:from>
    <xdr:ext cx="304800" cy="247650"/>
    <xdr:sp macro="" textlink="">
      <xdr:nvSpPr>
        <xdr:cNvPr id="219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92080000}"/>
            </a:ext>
          </a:extLst>
        </xdr:cNvPr>
        <xdr:cNvSpPr/>
      </xdr:nvSpPr>
      <xdr:spPr bwMode="auto">
        <a:xfrm>
          <a:off x="46005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94</xdr:row>
      <xdr:rowOff>0</xdr:rowOff>
    </xdr:from>
    <xdr:ext cx="304800" cy="247650"/>
    <xdr:sp macro="" textlink="">
      <xdr:nvSpPr>
        <xdr:cNvPr id="219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3080000}"/>
            </a:ext>
          </a:extLst>
        </xdr:cNvPr>
        <xdr:cNvSpPr/>
      </xdr:nvSpPr>
      <xdr:spPr bwMode="auto">
        <a:xfrm>
          <a:off x="46005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94</xdr:row>
      <xdr:rowOff>0</xdr:rowOff>
    </xdr:from>
    <xdr:ext cx="304800" cy="247650"/>
    <xdr:sp macro="" textlink="">
      <xdr:nvSpPr>
        <xdr:cNvPr id="21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4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94</xdr:row>
      <xdr:rowOff>0</xdr:rowOff>
    </xdr:from>
    <xdr:ext cx="304800" cy="247650"/>
    <xdr:sp macro="" textlink="">
      <xdr:nvSpPr>
        <xdr:cNvPr id="21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5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94</xdr:row>
      <xdr:rowOff>0</xdr:rowOff>
    </xdr:from>
    <xdr:ext cx="304800" cy="247650"/>
    <xdr:sp macro="" textlink="">
      <xdr:nvSpPr>
        <xdr:cNvPr id="219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6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94</xdr:row>
      <xdr:rowOff>0</xdr:rowOff>
    </xdr:from>
    <xdr:ext cx="304800" cy="247650"/>
    <xdr:sp macro="" textlink="">
      <xdr:nvSpPr>
        <xdr:cNvPr id="21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7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94</xdr:row>
      <xdr:rowOff>0</xdr:rowOff>
    </xdr:from>
    <xdr:ext cx="304800" cy="247650"/>
    <xdr:sp macro="" textlink="">
      <xdr:nvSpPr>
        <xdr:cNvPr id="22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8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94</xdr:row>
      <xdr:rowOff>0</xdr:rowOff>
    </xdr:from>
    <xdr:ext cx="301137" cy="257175"/>
    <xdr:sp macro="" textlink="">
      <xdr:nvSpPr>
        <xdr:cNvPr id="220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9080000}"/>
            </a:ext>
          </a:extLst>
        </xdr:cNvPr>
        <xdr:cNvSpPr/>
      </xdr:nvSpPr>
      <xdr:spPr bwMode="auto">
        <a:xfrm>
          <a:off x="3619500" y="222123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94</xdr:row>
      <xdr:rowOff>0</xdr:rowOff>
    </xdr:from>
    <xdr:ext cx="304800" cy="247650"/>
    <xdr:sp macro="" textlink="">
      <xdr:nvSpPr>
        <xdr:cNvPr id="22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A080000}"/>
            </a:ext>
          </a:extLst>
        </xdr:cNvPr>
        <xdr:cNvSpPr/>
      </xdr:nvSpPr>
      <xdr:spPr bwMode="auto">
        <a:xfrm>
          <a:off x="3619500"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94</xdr:row>
      <xdr:rowOff>0</xdr:rowOff>
    </xdr:from>
    <xdr:ext cx="304800" cy="247650"/>
    <xdr:sp macro="" textlink="">
      <xdr:nvSpPr>
        <xdr:cNvPr id="22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B080000}"/>
            </a:ext>
          </a:extLst>
        </xdr:cNvPr>
        <xdr:cNvSpPr/>
      </xdr:nvSpPr>
      <xdr:spPr bwMode="auto">
        <a:xfrm>
          <a:off x="3619500"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93</xdr:row>
      <xdr:rowOff>0</xdr:rowOff>
    </xdr:from>
    <xdr:ext cx="304800" cy="247650"/>
    <xdr:sp macro="" textlink="">
      <xdr:nvSpPr>
        <xdr:cNvPr id="220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9C080000}"/>
            </a:ext>
          </a:extLst>
        </xdr:cNvPr>
        <xdr:cNvSpPr/>
      </xdr:nvSpPr>
      <xdr:spPr bwMode="auto">
        <a:xfrm>
          <a:off x="3619500"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93</xdr:row>
      <xdr:rowOff>0</xdr:rowOff>
    </xdr:from>
    <xdr:ext cx="304800" cy="247650"/>
    <xdr:sp macro="" textlink="">
      <xdr:nvSpPr>
        <xdr:cNvPr id="220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9D080000}"/>
            </a:ext>
          </a:extLst>
        </xdr:cNvPr>
        <xdr:cNvSpPr/>
      </xdr:nvSpPr>
      <xdr:spPr bwMode="auto">
        <a:xfrm>
          <a:off x="46005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93</xdr:row>
      <xdr:rowOff>0</xdr:rowOff>
    </xdr:from>
    <xdr:ext cx="304800" cy="247650"/>
    <xdr:sp macro="" textlink="">
      <xdr:nvSpPr>
        <xdr:cNvPr id="22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9E080000}"/>
            </a:ext>
          </a:extLst>
        </xdr:cNvPr>
        <xdr:cNvSpPr/>
      </xdr:nvSpPr>
      <xdr:spPr bwMode="auto">
        <a:xfrm>
          <a:off x="3619500"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93</xdr:row>
      <xdr:rowOff>0</xdr:rowOff>
    </xdr:from>
    <xdr:ext cx="304800" cy="247650"/>
    <xdr:sp macro="" textlink="">
      <xdr:nvSpPr>
        <xdr:cNvPr id="220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9F080000}"/>
            </a:ext>
          </a:extLst>
        </xdr:cNvPr>
        <xdr:cNvSpPr/>
      </xdr:nvSpPr>
      <xdr:spPr bwMode="auto">
        <a:xfrm>
          <a:off x="46005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93</xdr:row>
      <xdr:rowOff>0</xdr:rowOff>
    </xdr:from>
    <xdr:ext cx="304800" cy="247650"/>
    <xdr:sp macro="" textlink="">
      <xdr:nvSpPr>
        <xdr:cNvPr id="22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0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93</xdr:row>
      <xdr:rowOff>0</xdr:rowOff>
    </xdr:from>
    <xdr:ext cx="304800" cy="247650"/>
    <xdr:sp macro="" textlink="">
      <xdr:nvSpPr>
        <xdr:cNvPr id="22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1080000}"/>
            </a:ext>
          </a:extLst>
        </xdr:cNvPr>
        <xdr:cNvSpPr/>
      </xdr:nvSpPr>
      <xdr:spPr bwMode="auto">
        <a:xfrm>
          <a:off x="3619500"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93</xdr:row>
      <xdr:rowOff>0</xdr:rowOff>
    </xdr:from>
    <xdr:ext cx="304800" cy="247650"/>
    <xdr:sp macro="" textlink="">
      <xdr:nvSpPr>
        <xdr:cNvPr id="22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2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93</xdr:row>
      <xdr:rowOff>0</xdr:rowOff>
    </xdr:from>
    <xdr:ext cx="304800" cy="247650"/>
    <xdr:sp macro="" textlink="">
      <xdr:nvSpPr>
        <xdr:cNvPr id="221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3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93</xdr:row>
      <xdr:rowOff>0</xdr:rowOff>
    </xdr:from>
    <xdr:ext cx="304800" cy="247650"/>
    <xdr:sp macro="" textlink="">
      <xdr:nvSpPr>
        <xdr:cNvPr id="22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4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93</xdr:row>
      <xdr:rowOff>0</xdr:rowOff>
    </xdr:from>
    <xdr:ext cx="304800" cy="247650"/>
    <xdr:sp macro="" textlink="">
      <xdr:nvSpPr>
        <xdr:cNvPr id="22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5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93</xdr:row>
      <xdr:rowOff>0</xdr:rowOff>
    </xdr:from>
    <xdr:ext cx="304800" cy="247650"/>
    <xdr:sp macro="" textlink="">
      <xdr:nvSpPr>
        <xdr:cNvPr id="221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A6080000}"/>
            </a:ext>
          </a:extLst>
        </xdr:cNvPr>
        <xdr:cNvSpPr/>
      </xdr:nvSpPr>
      <xdr:spPr bwMode="auto">
        <a:xfrm>
          <a:off x="46005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93</xdr:row>
      <xdr:rowOff>0</xdr:rowOff>
    </xdr:from>
    <xdr:ext cx="304800" cy="247650"/>
    <xdr:sp macro="" textlink="">
      <xdr:nvSpPr>
        <xdr:cNvPr id="221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A7080000}"/>
            </a:ext>
          </a:extLst>
        </xdr:cNvPr>
        <xdr:cNvSpPr/>
      </xdr:nvSpPr>
      <xdr:spPr bwMode="auto">
        <a:xfrm>
          <a:off x="46005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93</xdr:row>
      <xdr:rowOff>0</xdr:rowOff>
    </xdr:from>
    <xdr:ext cx="304800" cy="247650"/>
    <xdr:sp macro="" textlink="">
      <xdr:nvSpPr>
        <xdr:cNvPr id="22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8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93</xdr:row>
      <xdr:rowOff>0</xdr:rowOff>
    </xdr:from>
    <xdr:ext cx="304800" cy="247650"/>
    <xdr:sp macro="" textlink="">
      <xdr:nvSpPr>
        <xdr:cNvPr id="22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9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93</xdr:row>
      <xdr:rowOff>0</xdr:rowOff>
    </xdr:from>
    <xdr:ext cx="304800" cy="247650"/>
    <xdr:sp macro="" textlink="">
      <xdr:nvSpPr>
        <xdr:cNvPr id="221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A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93</xdr:row>
      <xdr:rowOff>0</xdr:rowOff>
    </xdr:from>
    <xdr:ext cx="304800" cy="247650"/>
    <xdr:sp macro="" textlink="">
      <xdr:nvSpPr>
        <xdr:cNvPr id="22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B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93</xdr:row>
      <xdr:rowOff>0</xdr:rowOff>
    </xdr:from>
    <xdr:ext cx="304800" cy="247650"/>
    <xdr:sp macro="" textlink="">
      <xdr:nvSpPr>
        <xdr:cNvPr id="22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C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93</xdr:row>
      <xdr:rowOff>0</xdr:rowOff>
    </xdr:from>
    <xdr:ext cx="301137" cy="257175"/>
    <xdr:sp macro="" textlink="">
      <xdr:nvSpPr>
        <xdr:cNvPr id="222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AD080000}"/>
            </a:ext>
          </a:extLst>
        </xdr:cNvPr>
        <xdr:cNvSpPr/>
      </xdr:nvSpPr>
      <xdr:spPr bwMode="auto">
        <a:xfrm>
          <a:off x="3619500" y="2192655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93</xdr:row>
      <xdr:rowOff>0</xdr:rowOff>
    </xdr:from>
    <xdr:ext cx="304800" cy="247650"/>
    <xdr:sp macro="" textlink="">
      <xdr:nvSpPr>
        <xdr:cNvPr id="22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E080000}"/>
            </a:ext>
          </a:extLst>
        </xdr:cNvPr>
        <xdr:cNvSpPr/>
      </xdr:nvSpPr>
      <xdr:spPr bwMode="auto">
        <a:xfrm>
          <a:off x="3619500"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93</xdr:row>
      <xdr:rowOff>0</xdr:rowOff>
    </xdr:from>
    <xdr:ext cx="304800" cy="247650"/>
    <xdr:sp macro="" textlink="">
      <xdr:nvSpPr>
        <xdr:cNvPr id="22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AF080000}"/>
            </a:ext>
          </a:extLst>
        </xdr:cNvPr>
        <xdr:cNvSpPr/>
      </xdr:nvSpPr>
      <xdr:spPr bwMode="auto">
        <a:xfrm>
          <a:off x="3619500"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92</xdr:row>
      <xdr:rowOff>0</xdr:rowOff>
    </xdr:from>
    <xdr:ext cx="304800" cy="247650"/>
    <xdr:sp macro="" textlink="">
      <xdr:nvSpPr>
        <xdr:cNvPr id="222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0080000}"/>
            </a:ext>
          </a:extLst>
        </xdr:cNvPr>
        <xdr:cNvSpPr/>
      </xdr:nvSpPr>
      <xdr:spPr bwMode="auto">
        <a:xfrm>
          <a:off x="3619500"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92</xdr:row>
      <xdr:rowOff>0</xdr:rowOff>
    </xdr:from>
    <xdr:ext cx="304800" cy="247650"/>
    <xdr:sp macro="" textlink="">
      <xdr:nvSpPr>
        <xdr:cNvPr id="222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B1080000}"/>
            </a:ext>
          </a:extLst>
        </xdr:cNvPr>
        <xdr:cNvSpPr/>
      </xdr:nvSpPr>
      <xdr:spPr bwMode="auto">
        <a:xfrm>
          <a:off x="46005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92</xdr:row>
      <xdr:rowOff>0</xdr:rowOff>
    </xdr:from>
    <xdr:ext cx="304800" cy="247650"/>
    <xdr:sp macro="" textlink="">
      <xdr:nvSpPr>
        <xdr:cNvPr id="22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2080000}"/>
            </a:ext>
          </a:extLst>
        </xdr:cNvPr>
        <xdr:cNvSpPr/>
      </xdr:nvSpPr>
      <xdr:spPr bwMode="auto">
        <a:xfrm>
          <a:off x="3619500"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92</xdr:row>
      <xdr:rowOff>0</xdr:rowOff>
    </xdr:from>
    <xdr:ext cx="304800" cy="247650"/>
    <xdr:sp macro="" textlink="">
      <xdr:nvSpPr>
        <xdr:cNvPr id="222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3080000}"/>
            </a:ext>
          </a:extLst>
        </xdr:cNvPr>
        <xdr:cNvSpPr/>
      </xdr:nvSpPr>
      <xdr:spPr bwMode="auto">
        <a:xfrm>
          <a:off x="46005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92</xdr:row>
      <xdr:rowOff>0</xdr:rowOff>
    </xdr:from>
    <xdr:ext cx="304800" cy="247650"/>
    <xdr:sp macro="" textlink="">
      <xdr:nvSpPr>
        <xdr:cNvPr id="22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4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92</xdr:row>
      <xdr:rowOff>0</xdr:rowOff>
    </xdr:from>
    <xdr:ext cx="304800" cy="247650"/>
    <xdr:sp macro="" textlink="">
      <xdr:nvSpPr>
        <xdr:cNvPr id="22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5080000}"/>
            </a:ext>
          </a:extLst>
        </xdr:cNvPr>
        <xdr:cNvSpPr/>
      </xdr:nvSpPr>
      <xdr:spPr bwMode="auto">
        <a:xfrm>
          <a:off x="3619500"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92</xdr:row>
      <xdr:rowOff>0</xdr:rowOff>
    </xdr:from>
    <xdr:ext cx="304800" cy="247650"/>
    <xdr:sp macro="" textlink="">
      <xdr:nvSpPr>
        <xdr:cNvPr id="22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6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92</xdr:row>
      <xdr:rowOff>0</xdr:rowOff>
    </xdr:from>
    <xdr:ext cx="304800" cy="247650"/>
    <xdr:sp macro="" textlink="">
      <xdr:nvSpPr>
        <xdr:cNvPr id="223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7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92</xdr:row>
      <xdr:rowOff>0</xdr:rowOff>
    </xdr:from>
    <xdr:ext cx="304800" cy="247650"/>
    <xdr:sp macro="" textlink="">
      <xdr:nvSpPr>
        <xdr:cNvPr id="22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8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92</xdr:row>
      <xdr:rowOff>0</xdr:rowOff>
    </xdr:from>
    <xdr:ext cx="304800" cy="247650"/>
    <xdr:sp macro="" textlink="">
      <xdr:nvSpPr>
        <xdr:cNvPr id="22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9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92</xdr:row>
      <xdr:rowOff>0</xdr:rowOff>
    </xdr:from>
    <xdr:ext cx="304800" cy="247650"/>
    <xdr:sp macro="" textlink="">
      <xdr:nvSpPr>
        <xdr:cNvPr id="223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BA080000}"/>
            </a:ext>
          </a:extLst>
        </xdr:cNvPr>
        <xdr:cNvSpPr/>
      </xdr:nvSpPr>
      <xdr:spPr bwMode="auto">
        <a:xfrm>
          <a:off x="46005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92</xdr:row>
      <xdr:rowOff>0</xdr:rowOff>
    </xdr:from>
    <xdr:ext cx="304800" cy="247650"/>
    <xdr:sp macro="" textlink="">
      <xdr:nvSpPr>
        <xdr:cNvPr id="223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BB080000}"/>
            </a:ext>
          </a:extLst>
        </xdr:cNvPr>
        <xdr:cNvSpPr/>
      </xdr:nvSpPr>
      <xdr:spPr bwMode="auto">
        <a:xfrm>
          <a:off x="46005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92</xdr:row>
      <xdr:rowOff>0</xdr:rowOff>
    </xdr:from>
    <xdr:ext cx="304800" cy="247650"/>
    <xdr:sp macro="" textlink="">
      <xdr:nvSpPr>
        <xdr:cNvPr id="22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C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92</xdr:row>
      <xdr:rowOff>0</xdr:rowOff>
    </xdr:from>
    <xdr:ext cx="304800" cy="247650"/>
    <xdr:sp macro="" textlink="">
      <xdr:nvSpPr>
        <xdr:cNvPr id="22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D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92</xdr:row>
      <xdr:rowOff>0</xdr:rowOff>
    </xdr:from>
    <xdr:ext cx="304800" cy="247650"/>
    <xdr:sp macro="" textlink="">
      <xdr:nvSpPr>
        <xdr:cNvPr id="223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BE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92</xdr:row>
      <xdr:rowOff>0</xdr:rowOff>
    </xdr:from>
    <xdr:ext cx="304800" cy="247650"/>
    <xdr:sp macro="" textlink="">
      <xdr:nvSpPr>
        <xdr:cNvPr id="22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BF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92</xdr:row>
      <xdr:rowOff>0</xdr:rowOff>
    </xdr:from>
    <xdr:ext cx="304800" cy="247650"/>
    <xdr:sp macro="" textlink="">
      <xdr:nvSpPr>
        <xdr:cNvPr id="22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0080000}"/>
            </a:ext>
          </a:extLst>
        </xdr:cNvPr>
        <xdr:cNvSpPr/>
      </xdr:nvSpPr>
      <xdr:spPr bwMode="auto">
        <a:xfrm>
          <a:off x="4562475"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92</xdr:row>
      <xdr:rowOff>0</xdr:rowOff>
    </xdr:from>
    <xdr:ext cx="301137" cy="257175"/>
    <xdr:sp macro="" textlink="">
      <xdr:nvSpPr>
        <xdr:cNvPr id="224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1080000}"/>
            </a:ext>
          </a:extLst>
        </xdr:cNvPr>
        <xdr:cNvSpPr/>
      </xdr:nvSpPr>
      <xdr:spPr bwMode="auto">
        <a:xfrm>
          <a:off x="3619500" y="222123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92</xdr:row>
      <xdr:rowOff>0</xdr:rowOff>
    </xdr:from>
    <xdr:ext cx="304800" cy="247650"/>
    <xdr:sp macro="" textlink="">
      <xdr:nvSpPr>
        <xdr:cNvPr id="22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2080000}"/>
            </a:ext>
          </a:extLst>
        </xdr:cNvPr>
        <xdr:cNvSpPr/>
      </xdr:nvSpPr>
      <xdr:spPr bwMode="auto">
        <a:xfrm>
          <a:off x="3619500"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92</xdr:row>
      <xdr:rowOff>0</xdr:rowOff>
    </xdr:from>
    <xdr:ext cx="304800" cy="247650"/>
    <xdr:sp macro="" textlink="">
      <xdr:nvSpPr>
        <xdr:cNvPr id="22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3080000}"/>
            </a:ext>
          </a:extLst>
        </xdr:cNvPr>
        <xdr:cNvSpPr/>
      </xdr:nvSpPr>
      <xdr:spPr bwMode="auto">
        <a:xfrm>
          <a:off x="3619500" y="22212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91</xdr:row>
      <xdr:rowOff>0</xdr:rowOff>
    </xdr:from>
    <xdr:ext cx="304800" cy="247650"/>
    <xdr:sp macro="" textlink="">
      <xdr:nvSpPr>
        <xdr:cNvPr id="224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4080000}"/>
            </a:ext>
          </a:extLst>
        </xdr:cNvPr>
        <xdr:cNvSpPr/>
      </xdr:nvSpPr>
      <xdr:spPr bwMode="auto">
        <a:xfrm>
          <a:off x="3619500"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91</xdr:row>
      <xdr:rowOff>0</xdr:rowOff>
    </xdr:from>
    <xdr:ext cx="304800" cy="247650"/>
    <xdr:sp macro="" textlink="">
      <xdr:nvSpPr>
        <xdr:cNvPr id="224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C5080000}"/>
            </a:ext>
          </a:extLst>
        </xdr:cNvPr>
        <xdr:cNvSpPr/>
      </xdr:nvSpPr>
      <xdr:spPr bwMode="auto">
        <a:xfrm>
          <a:off x="46005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91</xdr:row>
      <xdr:rowOff>0</xdr:rowOff>
    </xdr:from>
    <xdr:ext cx="304800" cy="247650"/>
    <xdr:sp macro="" textlink="">
      <xdr:nvSpPr>
        <xdr:cNvPr id="22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6080000}"/>
            </a:ext>
          </a:extLst>
        </xdr:cNvPr>
        <xdr:cNvSpPr/>
      </xdr:nvSpPr>
      <xdr:spPr bwMode="auto">
        <a:xfrm>
          <a:off x="3619500"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91</xdr:row>
      <xdr:rowOff>0</xdr:rowOff>
    </xdr:from>
    <xdr:ext cx="304800" cy="247650"/>
    <xdr:sp macro="" textlink="">
      <xdr:nvSpPr>
        <xdr:cNvPr id="224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7080000}"/>
            </a:ext>
          </a:extLst>
        </xdr:cNvPr>
        <xdr:cNvSpPr/>
      </xdr:nvSpPr>
      <xdr:spPr bwMode="auto">
        <a:xfrm>
          <a:off x="46005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91</xdr:row>
      <xdr:rowOff>0</xdr:rowOff>
    </xdr:from>
    <xdr:ext cx="304800" cy="247650"/>
    <xdr:sp macro="" textlink="">
      <xdr:nvSpPr>
        <xdr:cNvPr id="22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8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91</xdr:row>
      <xdr:rowOff>0</xdr:rowOff>
    </xdr:from>
    <xdr:ext cx="304800" cy="247650"/>
    <xdr:sp macro="" textlink="">
      <xdr:nvSpPr>
        <xdr:cNvPr id="22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9080000}"/>
            </a:ext>
          </a:extLst>
        </xdr:cNvPr>
        <xdr:cNvSpPr/>
      </xdr:nvSpPr>
      <xdr:spPr bwMode="auto">
        <a:xfrm>
          <a:off x="3619500"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91</xdr:row>
      <xdr:rowOff>0</xdr:rowOff>
    </xdr:from>
    <xdr:ext cx="304800" cy="247650"/>
    <xdr:sp macro="" textlink="">
      <xdr:nvSpPr>
        <xdr:cNvPr id="22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A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91</xdr:row>
      <xdr:rowOff>0</xdr:rowOff>
    </xdr:from>
    <xdr:ext cx="304800" cy="247650"/>
    <xdr:sp macro="" textlink="">
      <xdr:nvSpPr>
        <xdr:cNvPr id="225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CB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91</xdr:row>
      <xdr:rowOff>0</xdr:rowOff>
    </xdr:from>
    <xdr:ext cx="304800" cy="247650"/>
    <xdr:sp macro="" textlink="">
      <xdr:nvSpPr>
        <xdr:cNvPr id="22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C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91</xdr:row>
      <xdr:rowOff>0</xdr:rowOff>
    </xdr:from>
    <xdr:ext cx="304800" cy="247650"/>
    <xdr:sp macro="" textlink="">
      <xdr:nvSpPr>
        <xdr:cNvPr id="22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CD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91</xdr:row>
      <xdr:rowOff>0</xdr:rowOff>
    </xdr:from>
    <xdr:ext cx="304800" cy="247650"/>
    <xdr:sp macro="" textlink="">
      <xdr:nvSpPr>
        <xdr:cNvPr id="225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CE080000}"/>
            </a:ext>
          </a:extLst>
        </xdr:cNvPr>
        <xdr:cNvSpPr/>
      </xdr:nvSpPr>
      <xdr:spPr bwMode="auto">
        <a:xfrm>
          <a:off x="46005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91</xdr:row>
      <xdr:rowOff>0</xdr:rowOff>
    </xdr:from>
    <xdr:ext cx="304800" cy="247650"/>
    <xdr:sp macro="" textlink="">
      <xdr:nvSpPr>
        <xdr:cNvPr id="225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CF080000}"/>
            </a:ext>
          </a:extLst>
        </xdr:cNvPr>
        <xdr:cNvSpPr/>
      </xdr:nvSpPr>
      <xdr:spPr bwMode="auto">
        <a:xfrm>
          <a:off x="46005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91</xdr:row>
      <xdr:rowOff>0</xdr:rowOff>
    </xdr:from>
    <xdr:ext cx="304800" cy="247650"/>
    <xdr:sp macro="" textlink="">
      <xdr:nvSpPr>
        <xdr:cNvPr id="22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0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91</xdr:row>
      <xdr:rowOff>0</xdr:rowOff>
    </xdr:from>
    <xdr:ext cx="304800" cy="247650"/>
    <xdr:sp macro="" textlink="">
      <xdr:nvSpPr>
        <xdr:cNvPr id="22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1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91</xdr:row>
      <xdr:rowOff>0</xdr:rowOff>
    </xdr:from>
    <xdr:ext cx="304800" cy="247650"/>
    <xdr:sp macro="" textlink="">
      <xdr:nvSpPr>
        <xdr:cNvPr id="225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2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91</xdr:row>
      <xdr:rowOff>0</xdr:rowOff>
    </xdr:from>
    <xdr:ext cx="304800" cy="247650"/>
    <xdr:sp macro="" textlink="">
      <xdr:nvSpPr>
        <xdr:cNvPr id="22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3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91</xdr:row>
      <xdr:rowOff>0</xdr:rowOff>
    </xdr:from>
    <xdr:ext cx="304800" cy="247650"/>
    <xdr:sp macro="" textlink="">
      <xdr:nvSpPr>
        <xdr:cNvPr id="22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4080000}"/>
            </a:ext>
          </a:extLst>
        </xdr:cNvPr>
        <xdr:cNvSpPr/>
      </xdr:nvSpPr>
      <xdr:spPr bwMode="auto">
        <a:xfrm>
          <a:off x="4562475"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91</xdr:row>
      <xdr:rowOff>0</xdr:rowOff>
    </xdr:from>
    <xdr:ext cx="301137" cy="257175"/>
    <xdr:sp macro="" textlink="">
      <xdr:nvSpPr>
        <xdr:cNvPr id="226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D5080000}"/>
            </a:ext>
          </a:extLst>
        </xdr:cNvPr>
        <xdr:cNvSpPr/>
      </xdr:nvSpPr>
      <xdr:spPr bwMode="auto">
        <a:xfrm>
          <a:off x="3619500" y="2192655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91</xdr:row>
      <xdr:rowOff>0</xdr:rowOff>
    </xdr:from>
    <xdr:ext cx="304800" cy="247650"/>
    <xdr:sp macro="" textlink="">
      <xdr:nvSpPr>
        <xdr:cNvPr id="22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6080000}"/>
            </a:ext>
          </a:extLst>
        </xdr:cNvPr>
        <xdr:cNvSpPr/>
      </xdr:nvSpPr>
      <xdr:spPr bwMode="auto">
        <a:xfrm>
          <a:off x="3619500"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91</xdr:row>
      <xdr:rowOff>0</xdr:rowOff>
    </xdr:from>
    <xdr:ext cx="304800" cy="247650"/>
    <xdr:sp macro="" textlink="">
      <xdr:nvSpPr>
        <xdr:cNvPr id="22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D7080000}"/>
            </a:ext>
          </a:extLst>
        </xdr:cNvPr>
        <xdr:cNvSpPr/>
      </xdr:nvSpPr>
      <xdr:spPr bwMode="auto">
        <a:xfrm>
          <a:off x="3619500" y="21926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6</xdr:col>
      <xdr:colOff>9525</xdr:colOff>
      <xdr:row>12</xdr:row>
      <xdr:rowOff>0</xdr:rowOff>
    </xdr:from>
    <xdr:to>
      <xdr:col>6</xdr:col>
      <xdr:colOff>310662</xdr:colOff>
      <xdr:row>12</xdr:row>
      <xdr:rowOff>254244</xdr:rowOff>
    </xdr:to>
    <xdr:sp macro="" textlink="">
      <xdr:nvSpPr>
        <xdr:cNvPr id="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2000000}"/>
            </a:ext>
          </a:extLst>
        </xdr:cNvPr>
        <xdr:cNvSpPr/>
      </xdr:nvSpPr>
      <xdr:spPr bwMode="auto">
        <a:xfrm>
          <a:off x="3619500" y="33337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47625</xdr:colOff>
      <xdr:row>12</xdr:row>
      <xdr:rowOff>0</xdr:rowOff>
    </xdr:from>
    <xdr:to>
      <xdr:col>11</xdr:col>
      <xdr:colOff>142875</xdr:colOff>
      <xdr:row>12</xdr:row>
      <xdr:rowOff>254244</xdr:rowOff>
    </xdr:to>
    <xdr:sp macro="" textlink="">
      <xdr:nvSpPr>
        <xdr:cNvPr id="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3000000}"/>
            </a:ext>
          </a:extLst>
        </xdr:cNvPr>
        <xdr:cNvSpPr/>
      </xdr:nvSpPr>
      <xdr:spPr bwMode="auto">
        <a:xfrm>
          <a:off x="4600575" y="333375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9525</xdr:colOff>
      <xdr:row>30</xdr:row>
      <xdr:rowOff>0</xdr:rowOff>
    </xdr:from>
    <xdr:to>
      <xdr:col>6</xdr:col>
      <xdr:colOff>310662</xdr:colOff>
      <xdr:row>30</xdr:row>
      <xdr:rowOff>257175</xdr:rowOff>
    </xdr:to>
    <xdr:sp macro="" textlink="">
      <xdr:nvSpPr>
        <xdr:cNvPr id="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4000000}"/>
            </a:ext>
          </a:extLst>
        </xdr:cNvPr>
        <xdr:cNvSpPr/>
      </xdr:nvSpPr>
      <xdr:spPr bwMode="auto">
        <a:xfrm>
          <a:off x="3619500" y="35052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47625</xdr:colOff>
      <xdr:row>30</xdr:row>
      <xdr:rowOff>0</xdr:rowOff>
    </xdr:from>
    <xdr:to>
      <xdr:col>11</xdr:col>
      <xdr:colOff>142875</xdr:colOff>
      <xdr:row>30</xdr:row>
      <xdr:rowOff>257175</xdr:rowOff>
    </xdr:to>
    <xdr:sp macro="" textlink="">
      <xdr:nvSpPr>
        <xdr:cNvPr id="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05000000}"/>
            </a:ext>
          </a:extLst>
        </xdr:cNvPr>
        <xdr:cNvSpPr/>
      </xdr:nvSpPr>
      <xdr:spPr bwMode="auto">
        <a:xfrm>
          <a:off x="4600575" y="3505200"/>
          <a:ext cx="3048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xdr:col>
      <xdr:colOff>9525</xdr:colOff>
      <xdr:row>30</xdr:row>
      <xdr:rowOff>0</xdr:rowOff>
    </xdr:from>
    <xdr:ext cx="304800" cy="247650"/>
    <xdr:sp macro="" textlink="">
      <xdr:nvSpPr>
        <xdr:cNvPr id="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6000000}"/>
            </a:ext>
          </a:extLst>
        </xdr:cNvPr>
        <xdr:cNvSpPr/>
      </xdr:nvSpPr>
      <xdr:spPr bwMode="auto">
        <a:xfrm>
          <a:off x="3619500"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7000000}"/>
            </a:ext>
          </a:extLst>
        </xdr:cNvPr>
        <xdr:cNvSpPr/>
      </xdr:nvSpPr>
      <xdr:spPr bwMode="auto">
        <a:xfrm>
          <a:off x="46005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8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09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A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B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C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0D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E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F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0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11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2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3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4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1"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15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6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7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8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19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A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B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C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1D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E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F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0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21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2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3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4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25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6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7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8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1"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29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A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B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C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2D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E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F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0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31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2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3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5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4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35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6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7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5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8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39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A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B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6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C00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1"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3D00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12</xdr:row>
      <xdr:rowOff>0</xdr:rowOff>
    </xdr:from>
    <xdr:ext cx="304800" cy="247650"/>
    <xdr:sp macro="" textlink="">
      <xdr:nvSpPr>
        <xdr:cNvPr id="6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000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100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2000000}"/>
            </a:ext>
          </a:extLst>
        </xdr:cNvPr>
        <xdr:cNvSpPr/>
      </xdr:nvSpPr>
      <xdr:spPr bwMode="auto">
        <a:xfrm>
          <a:off x="46005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300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4000000}"/>
            </a:ext>
          </a:extLst>
        </xdr:cNvPr>
        <xdr:cNvSpPr/>
      </xdr:nvSpPr>
      <xdr:spPr bwMode="auto">
        <a:xfrm>
          <a:off x="3619500"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6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5000000}"/>
            </a:ext>
          </a:extLst>
        </xdr:cNvPr>
        <xdr:cNvSpPr/>
      </xdr:nvSpPr>
      <xdr:spPr bwMode="auto">
        <a:xfrm>
          <a:off x="3619500"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6000000}"/>
            </a:ext>
          </a:extLst>
        </xdr:cNvPr>
        <xdr:cNvSpPr/>
      </xdr:nvSpPr>
      <xdr:spPr bwMode="auto">
        <a:xfrm>
          <a:off x="3619500"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700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800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900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A00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12</xdr:row>
      <xdr:rowOff>0</xdr:rowOff>
    </xdr:from>
    <xdr:ext cx="304800" cy="247650"/>
    <xdr:sp macro="" textlink="">
      <xdr:nvSpPr>
        <xdr:cNvPr id="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B00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C00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D00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E00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0000000}"/>
            </a:ext>
          </a:extLst>
        </xdr:cNvPr>
        <xdr:cNvSpPr/>
      </xdr:nvSpPr>
      <xdr:spPr bwMode="auto">
        <a:xfrm>
          <a:off x="3619500"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1000000}"/>
            </a:ext>
          </a:extLst>
        </xdr:cNvPr>
        <xdr:cNvSpPr/>
      </xdr:nvSpPr>
      <xdr:spPr bwMode="auto">
        <a:xfrm>
          <a:off x="46005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2000000}"/>
            </a:ext>
          </a:extLst>
        </xdr:cNvPr>
        <xdr:cNvSpPr/>
      </xdr:nvSpPr>
      <xdr:spPr bwMode="auto">
        <a:xfrm>
          <a:off x="3619500"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53000000}"/>
            </a:ext>
          </a:extLst>
        </xdr:cNvPr>
        <xdr:cNvSpPr/>
      </xdr:nvSpPr>
      <xdr:spPr bwMode="auto">
        <a:xfrm>
          <a:off x="46005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4000000}"/>
            </a:ext>
          </a:extLst>
        </xdr:cNvPr>
        <xdr:cNvSpPr/>
      </xdr:nvSpPr>
      <xdr:spPr bwMode="auto">
        <a:xfrm>
          <a:off x="3619500"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5000000}"/>
            </a:ext>
          </a:extLst>
        </xdr:cNvPr>
        <xdr:cNvSpPr/>
      </xdr:nvSpPr>
      <xdr:spPr bwMode="auto">
        <a:xfrm>
          <a:off x="46005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600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7000000}"/>
            </a:ext>
          </a:extLst>
        </xdr:cNvPr>
        <xdr:cNvSpPr/>
      </xdr:nvSpPr>
      <xdr:spPr bwMode="auto">
        <a:xfrm>
          <a:off x="3619500"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8000000}"/>
            </a:ext>
          </a:extLst>
        </xdr:cNvPr>
        <xdr:cNvSpPr/>
      </xdr:nvSpPr>
      <xdr:spPr bwMode="auto">
        <a:xfrm>
          <a:off x="46005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900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A000000}"/>
            </a:ext>
          </a:extLst>
        </xdr:cNvPr>
        <xdr:cNvSpPr/>
      </xdr:nvSpPr>
      <xdr:spPr bwMode="auto">
        <a:xfrm>
          <a:off x="3619500"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9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B000000}"/>
            </a:ext>
          </a:extLst>
        </xdr:cNvPr>
        <xdr:cNvSpPr/>
      </xdr:nvSpPr>
      <xdr:spPr bwMode="auto">
        <a:xfrm>
          <a:off x="3619500"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C000000}"/>
            </a:ext>
          </a:extLst>
        </xdr:cNvPr>
        <xdr:cNvSpPr/>
      </xdr:nvSpPr>
      <xdr:spPr bwMode="auto">
        <a:xfrm>
          <a:off x="3619500"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D00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E00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F00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000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100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200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300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400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5000000}"/>
            </a:ext>
          </a:extLst>
        </xdr:cNvPr>
        <xdr:cNvSpPr/>
      </xdr:nvSpPr>
      <xdr:spPr bwMode="auto">
        <a:xfrm>
          <a:off x="3619500"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0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6000000}"/>
            </a:ext>
          </a:extLst>
        </xdr:cNvPr>
        <xdr:cNvSpPr/>
      </xdr:nvSpPr>
      <xdr:spPr bwMode="auto">
        <a:xfrm>
          <a:off x="46005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7000000}"/>
            </a:ext>
          </a:extLst>
        </xdr:cNvPr>
        <xdr:cNvSpPr/>
      </xdr:nvSpPr>
      <xdr:spPr bwMode="auto">
        <a:xfrm>
          <a:off x="3619500"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0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68000000}"/>
            </a:ext>
          </a:extLst>
        </xdr:cNvPr>
        <xdr:cNvSpPr/>
      </xdr:nvSpPr>
      <xdr:spPr bwMode="auto">
        <a:xfrm>
          <a:off x="4600575"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9000000}"/>
            </a:ext>
          </a:extLst>
        </xdr:cNvPr>
        <xdr:cNvSpPr/>
      </xdr:nvSpPr>
      <xdr:spPr bwMode="auto">
        <a:xfrm>
          <a:off x="3619500"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0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A000000}"/>
            </a:ext>
          </a:extLst>
        </xdr:cNvPr>
        <xdr:cNvSpPr/>
      </xdr:nvSpPr>
      <xdr:spPr bwMode="auto">
        <a:xfrm>
          <a:off x="46005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B00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C000000}"/>
            </a:ext>
          </a:extLst>
        </xdr:cNvPr>
        <xdr:cNvSpPr/>
      </xdr:nvSpPr>
      <xdr:spPr bwMode="auto">
        <a:xfrm>
          <a:off x="3619500"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0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D000000}"/>
            </a:ext>
          </a:extLst>
        </xdr:cNvPr>
        <xdr:cNvSpPr/>
      </xdr:nvSpPr>
      <xdr:spPr bwMode="auto">
        <a:xfrm>
          <a:off x="4600575"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E000000}"/>
            </a:ext>
          </a:extLst>
        </xdr:cNvPr>
        <xdr:cNvSpPr/>
      </xdr:nvSpPr>
      <xdr:spPr bwMode="auto">
        <a:xfrm>
          <a:off x="4562475"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F000000}"/>
            </a:ext>
          </a:extLst>
        </xdr:cNvPr>
        <xdr:cNvSpPr/>
      </xdr:nvSpPr>
      <xdr:spPr bwMode="auto">
        <a:xfrm>
          <a:off x="3619500"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1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0000000}"/>
            </a:ext>
          </a:extLst>
        </xdr:cNvPr>
        <xdr:cNvSpPr/>
      </xdr:nvSpPr>
      <xdr:spPr bwMode="auto">
        <a:xfrm>
          <a:off x="3619500"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1000000}"/>
            </a:ext>
          </a:extLst>
        </xdr:cNvPr>
        <xdr:cNvSpPr/>
      </xdr:nvSpPr>
      <xdr:spPr bwMode="auto">
        <a:xfrm>
          <a:off x="3619500"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2000000}"/>
            </a:ext>
          </a:extLst>
        </xdr:cNvPr>
        <xdr:cNvSpPr/>
      </xdr:nvSpPr>
      <xdr:spPr bwMode="auto">
        <a:xfrm>
          <a:off x="4562475"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1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300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400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500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600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1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7000000}"/>
            </a:ext>
          </a:extLst>
        </xdr:cNvPr>
        <xdr:cNvSpPr/>
      </xdr:nvSpPr>
      <xdr:spPr bwMode="auto">
        <a:xfrm>
          <a:off x="4562475"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8000000}"/>
            </a:ext>
          </a:extLst>
        </xdr:cNvPr>
        <xdr:cNvSpPr/>
      </xdr:nvSpPr>
      <xdr:spPr bwMode="auto">
        <a:xfrm>
          <a:off x="4562475"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9000000}"/>
            </a:ext>
          </a:extLst>
        </xdr:cNvPr>
        <xdr:cNvSpPr/>
      </xdr:nvSpPr>
      <xdr:spPr bwMode="auto">
        <a:xfrm>
          <a:off x="4562475"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A000000}"/>
            </a:ext>
          </a:extLst>
        </xdr:cNvPr>
        <xdr:cNvSpPr/>
      </xdr:nvSpPr>
      <xdr:spPr bwMode="auto">
        <a:xfrm>
          <a:off x="3619500"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2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B000000}"/>
            </a:ext>
          </a:extLst>
        </xdr:cNvPr>
        <xdr:cNvSpPr/>
      </xdr:nvSpPr>
      <xdr:spPr bwMode="auto">
        <a:xfrm>
          <a:off x="46005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2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C000000}"/>
            </a:ext>
          </a:extLst>
        </xdr:cNvPr>
        <xdr:cNvSpPr/>
      </xdr:nvSpPr>
      <xdr:spPr bwMode="auto">
        <a:xfrm>
          <a:off x="3619500"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2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7D000000}"/>
            </a:ext>
          </a:extLst>
        </xdr:cNvPr>
        <xdr:cNvSpPr/>
      </xdr:nvSpPr>
      <xdr:spPr bwMode="auto">
        <a:xfrm>
          <a:off x="46005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E000000}"/>
            </a:ext>
          </a:extLst>
        </xdr:cNvPr>
        <xdr:cNvSpPr/>
      </xdr:nvSpPr>
      <xdr:spPr bwMode="auto">
        <a:xfrm>
          <a:off x="3619500"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2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F000000}"/>
            </a:ext>
          </a:extLst>
        </xdr:cNvPr>
        <xdr:cNvSpPr/>
      </xdr:nvSpPr>
      <xdr:spPr bwMode="auto">
        <a:xfrm>
          <a:off x="46005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000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1000000}"/>
            </a:ext>
          </a:extLst>
        </xdr:cNvPr>
        <xdr:cNvSpPr/>
      </xdr:nvSpPr>
      <xdr:spPr bwMode="auto">
        <a:xfrm>
          <a:off x="3619500"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3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2000000}"/>
            </a:ext>
          </a:extLst>
        </xdr:cNvPr>
        <xdr:cNvSpPr/>
      </xdr:nvSpPr>
      <xdr:spPr bwMode="auto">
        <a:xfrm>
          <a:off x="46005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3000000}"/>
            </a:ext>
          </a:extLst>
        </xdr:cNvPr>
        <xdr:cNvSpPr/>
      </xdr:nvSpPr>
      <xdr:spPr bwMode="auto">
        <a:xfrm>
          <a:off x="45624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4000000}"/>
            </a:ext>
          </a:extLst>
        </xdr:cNvPr>
        <xdr:cNvSpPr/>
      </xdr:nvSpPr>
      <xdr:spPr bwMode="auto">
        <a:xfrm>
          <a:off x="3619500"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3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5000000}"/>
            </a:ext>
          </a:extLst>
        </xdr:cNvPr>
        <xdr:cNvSpPr/>
      </xdr:nvSpPr>
      <xdr:spPr bwMode="auto">
        <a:xfrm>
          <a:off x="3619500"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6000000}"/>
            </a:ext>
          </a:extLst>
        </xdr:cNvPr>
        <xdr:cNvSpPr/>
      </xdr:nvSpPr>
      <xdr:spPr bwMode="auto">
        <a:xfrm>
          <a:off x="3619500"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7000000}"/>
            </a:ext>
          </a:extLst>
        </xdr:cNvPr>
        <xdr:cNvSpPr/>
      </xdr:nvSpPr>
      <xdr:spPr bwMode="auto">
        <a:xfrm>
          <a:off x="45624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3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800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900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A00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B00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4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C000000}"/>
            </a:ext>
          </a:extLst>
        </xdr:cNvPr>
        <xdr:cNvSpPr/>
      </xdr:nvSpPr>
      <xdr:spPr bwMode="auto">
        <a:xfrm>
          <a:off x="45624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D000000}"/>
            </a:ext>
          </a:extLst>
        </xdr:cNvPr>
        <xdr:cNvSpPr/>
      </xdr:nvSpPr>
      <xdr:spPr bwMode="auto">
        <a:xfrm>
          <a:off x="45624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E000000}"/>
            </a:ext>
          </a:extLst>
        </xdr:cNvPr>
        <xdr:cNvSpPr/>
      </xdr:nvSpPr>
      <xdr:spPr bwMode="auto">
        <a:xfrm>
          <a:off x="45624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F000000}"/>
            </a:ext>
          </a:extLst>
        </xdr:cNvPr>
        <xdr:cNvSpPr/>
      </xdr:nvSpPr>
      <xdr:spPr bwMode="auto">
        <a:xfrm>
          <a:off x="3619500"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4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0000000}"/>
            </a:ext>
          </a:extLst>
        </xdr:cNvPr>
        <xdr:cNvSpPr/>
      </xdr:nvSpPr>
      <xdr:spPr bwMode="auto">
        <a:xfrm>
          <a:off x="46005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4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1000000}"/>
            </a:ext>
          </a:extLst>
        </xdr:cNvPr>
        <xdr:cNvSpPr/>
      </xdr:nvSpPr>
      <xdr:spPr bwMode="auto">
        <a:xfrm>
          <a:off x="3619500"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2000000}"/>
            </a:ext>
          </a:extLst>
        </xdr:cNvPr>
        <xdr:cNvSpPr/>
      </xdr:nvSpPr>
      <xdr:spPr bwMode="auto">
        <a:xfrm>
          <a:off x="3619500"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4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300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400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500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6000000}"/>
            </a:ext>
          </a:extLst>
        </xdr:cNvPr>
        <xdr:cNvSpPr/>
      </xdr:nvSpPr>
      <xdr:spPr bwMode="auto">
        <a:xfrm>
          <a:off x="3619500"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5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7000000}"/>
            </a:ext>
          </a:extLst>
        </xdr:cNvPr>
        <xdr:cNvSpPr/>
      </xdr:nvSpPr>
      <xdr:spPr bwMode="auto">
        <a:xfrm>
          <a:off x="46005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5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8000000}"/>
            </a:ext>
          </a:extLst>
        </xdr:cNvPr>
        <xdr:cNvSpPr/>
      </xdr:nvSpPr>
      <xdr:spPr bwMode="auto">
        <a:xfrm>
          <a:off x="3619500"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5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99000000}"/>
            </a:ext>
          </a:extLst>
        </xdr:cNvPr>
        <xdr:cNvSpPr/>
      </xdr:nvSpPr>
      <xdr:spPr bwMode="auto">
        <a:xfrm>
          <a:off x="4600575"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A000000}"/>
            </a:ext>
          </a:extLst>
        </xdr:cNvPr>
        <xdr:cNvSpPr/>
      </xdr:nvSpPr>
      <xdr:spPr bwMode="auto">
        <a:xfrm>
          <a:off x="3619500"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5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B000000}"/>
            </a:ext>
          </a:extLst>
        </xdr:cNvPr>
        <xdr:cNvSpPr/>
      </xdr:nvSpPr>
      <xdr:spPr bwMode="auto">
        <a:xfrm>
          <a:off x="46005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C00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D000000}"/>
            </a:ext>
          </a:extLst>
        </xdr:cNvPr>
        <xdr:cNvSpPr/>
      </xdr:nvSpPr>
      <xdr:spPr bwMode="auto">
        <a:xfrm>
          <a:off x="3619500"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5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E000000}"/>
            </a:ext>
          </a:extLst>
        </xdr:cNvPr>
        <xdr:cNvSpPr/>
      </xdr:nvSpPr>
      <xdr:spPr bwMode="auto">
        <a:xfrm>
          <a:off x="4600575"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F000000}"/>
            </a:ext>
          </a:extLst>
        </xdr:cNvPr>
        <xdr:cNvSpPr/>
      </xdr:nvSpPr>
      <xdr:spPr bwMode="auto">
        <a:xfrm>
          <a:off x="4562475"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0000000}"/>
            </a:ext>
          </a:extLst>
        </xdr:cNvPr>
        <xdr:cNvSpPr/>
      </xdr:nvSpPr>
      <xdr:spPr bwMode="auto">
        <a:xfrm>
          <a:off x="3619500"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6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1000000}"/>
            </a:ext>
          </a:extLst>
        </xdr:cNvPr>
        <xdr:cNvSpPr/>
      </xdr:nvSpPr>
      <xdr:spPr bwMode="auto">
        <a:xfrm>
          <a:off x="3619500"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2000000}"/>
            </a:ext>
          </a:extLst>
        </xdr:cNvPr>
        <xdr:cNvSpPr/>
      </xdr:nvSpPr>
      <xdr:spPr bwMode="auto">
        <a:xfrm>
          <a:off x="3619500"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3000000}"/>
            </a:ext>
          </a:extLst>
        </xdr:cNvPr>
        <xdr:cNvSpPr/>
      </xdr:nvSpPr>
      <xdr:spPr bwMode="auto">
        <a:xfrm>
          <a:off x="4562475"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6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400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500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600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700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6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8000000}"/>
            </a:ext>
          </a:extLst>
        </xdr:cNvPr>
        <xdr:cNvSpPr/>
      </xdr:nvSpPr>
      <xdr:spPr bwMode="auto">
        <a:xfrm>
          <a:off x="4562475"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9000000}"/>
            </a:ext>
          </a:extLst>
        </xdr:cNvPr>
        <xdr:cNvSpPr/>
      </xdr:nvSpPr>
      <xdr:spPr bwMode="auto">
        <a:xfrm>
          <a:off x="4562475"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A000000}"/>
            </a:ext>
          </a:extLst>
        </xdr:cNvPr>
        <xdr:cNvSpPr/>
      </xdr:nvSpPr>
      <xdr:spPr bwMode="auto">
        <a:xfrm>
          <a:off x="4562475"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B000000}"/>
            </a:ext>
          </a:extLst>
        </xdr:cNvPr>
        <xdr:cNvSpPr/>
      </xdr:nvSpPr>
      <xdr:spPr bwMode="auto">
        <a:xfrm>
          <a:off x="3619500"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7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C000000}"/>
            </a:ext>
          </a:extLst>
        </xdr:cNvPr>
        <xdr:cNvSpPr/>
      </xdr:nvSpPr>
      <xdr:spPr bwMode="auto">
        <a:xfrm>
          <a:off x="46005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7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D000000}"/>
            </a:ext>
          </a:extLst>
        </xdr:cNvPr>
        <xdr:cNvSpPr/>
      </xdr:nvSpPr>
      <xdr:spPr bwMode="auto">
        <a:xfrm>
          <a:off x="3619500"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7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AE000000}"/>
            </a:ext>
          </a:extLst>
        </xdr:cNvPr>
        <xdr:cNvSpPr/>
      </xdr:nvSpPr>
      <xdr:spPr bwMode="auto">
        <a:xfrm>
          <a:off x="4600575"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F000000}"/>
            </a:ext>
          </a:extLst>
        </xdr:cNvPr>
        <xdr:cNvSpPr/>
      </xdr:nvSpPr>
      <xdr:spPr bwMode="auto">
        <a:xfrm>
          <a:off x="3619500"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7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0000000}"/>
            </a:ext>
          </a:extLst>
        </xdr:cNvPr>
        <xdr:cNvSpPr/>
      </xdr:nvSpPr>
      <xdr:spPr bwMode="auto">
        <a:xfrm>
          <a:off x="46005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100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2000000}"/>
            </a:ext>
          </a:extLst>
        </xdr:cNvPr>
        <xdr:cNvSpPr/>
      </xdr:nvSpPr>
      <xdr:spPr bwMode="auto">
        <a:xfrm>
          <a:off x="3619500"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7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3000000}"/>
            </a:ext>
          </a:extLst>
        </xdr:cNvPr>
        <xdr:cNvSpPr/>
      </xdr:nvSpPr>
      <xdr:spPr bwMode="auto">
        <a:xfrm>
          <a:off x="4600575"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4000000}"/>
            </a:ext>
          </a:extLst>
        </xdr:cNvPr>
        <xdr:cNvSpPr/>
      </xdr:nvSpPr>
      <xdr:spPr bwMode="auto">
        <a:xfrm>
          <a:off x="4562475"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5000000}"/>
            </a:ext>
          </a:extLst>
        </xdr:cNvPr>
        <xdr:cNvSpPr/>
      </xdr:nvSpPr>
      <xdr:spPr bwMode="auto">
        <a:xfrm>
          <a:off x="3619500"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8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6000000}"/>
            </a:ext>
          </a:extLst>
        </xdr:cNvPr>
        <xdr:cNvSpPr/>
      </xdr:nvSpPr>
      <xdr:spPr bwMode="auto">
        <a:xfrm>
          <a:off x="3619500"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7000000}"/>
            </a:ext>
          </a:extLst>
        </xdr:cNvPr>
        <xdr:cNvSpPr/>
      </xdr:nvSpPr>
      <xdr:spPr bwMode="auto">
        <a:xfrm>
          <a:off x="3619500"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8000000}"/>
            </a:ext>
          </a:extLst>
        </xdr:cNvPr>
        <xdr:cNvSpPr/>
      </xdr:nvSpPr>
      <xdr:spPr bwMode="auto">
        <a:xfrm>
          <a:off x="4562475"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8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900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A00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B00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C00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8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D000000}"/>
            </a:ext>
          </a:extLst>
        </xdr:cNvPr>
        <xdr:cNvSpPr/>
      </xdr:nvSpPr>
      <xdr:spPr bwMode="auto">
        <a:xfrm>
          <a:off x="4562475"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E000000}"/>
            </a:ext>
          </a:extLst>
        </xdr:cNvPr>
        <xdr:cNvSpPr/>
      </xdr:nvSpPr>
      <xdr:spPr bwMode="auto">
        <a:xfrm>
          <a:off x="4562475"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F000000}"/>
            </a:ext>
          </a:extLst>
        </xdr:cNvPr>
        <xdr:cNvSpPr/>
      </xdr:nvSpPr>
      <xdr:spPr bwMode="auto">
        <a:xfrm>
          <a:off x="4562475"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0000000}"/>
            </a:ext>
          </a:extLst>
        </xdr:cNvPr>
        <xdr:cNvSpPr/>
      </xdr:nvSpPr>
      <xdr:spPr bwMode="auto">
        <a:xfrm>
          <a:off x="3619500"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19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1000000}"/>
            </a:ext>
          </a:extLst>
        </xdr:cNvPr>
        <xdr:cNvSpPr/>
      </xdr:nvSpPr>
      <xdr:spPr bwMode="auto">
        <a:xfrm>
          <a:off x="46005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9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2000000}"/>
            </a:ext>
          </a:extLst>
        </xdr:cNvPr>
        <xdr:cNvSpPr/>
      </xdr:nvSpPr>
      <xdr:spPr bwMode="auto">
        <a:xfrm>
          <a:off x="3619500"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3000000}"/>
            </a:ext>
          </a:extLst>
        </xdr:cNvPr>
        <xdr:cNvSpPr/>
      </xdr:nvSpPr>
      <xdr:spPr bwMode="auto">
        <a:xfrm>
          <a:off x="3619500"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9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400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500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600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7000000}"/>
            </a:ext>
          </a:extLst>
        </xdr:cNvPr>
        <xdr:cNvSpPr/>
      </xdr:nvSpPr>
      <xdr:spPr bwMode="auto">
        <a:xfrm>
          <a:off x="3619500"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0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8000000}"/>
            </a:ext>
          </a:extLst>
        </xdr:cNvPr>
        <xdr:cNvSpPr/>
      </xdr:nvSpPr>
      <xdr:spPr bwMode="auto">
        <a:xfrm>
          <a:off x="46005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0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9000000}"/>
            </a:ext>
          </a:extLst>
        </xdr:cNvPr>
        <xdr:cNvSpPr/>
      </xdr:nvSpPr>
      <xdr:spPr bwMode="auto">
        <a:xfrm>
          <a:off x="3619500"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A000000}"/>
            </a:ext>
          </a:extLst>
        </xdr:cNvPr>
        <xdr:cNvSpPr/>
      </xdr:nvSpPr>
      <xdr:spPr bwMode="auto">
        <a:xfrm>
          <a:off x="3619500"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0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B00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C00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D00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E000000}"/>
            </a:ext>
          </a:extLst>
        </xdr:cNvPr>
        <xdr:cNvSpPr/>
      </xdr:nvSpPr>
      <xdr:spPr bwMode="auto">
        <a:xfrm>
          <a:off x="3619500"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0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F000000}"/>
            </a:ext>
          </a:extLst>
        </xdr:cNvPr>
        <xdr:cNvSpPr/>
      </xdr:nvSpPr>
      <xdr:spPr bwMode="auto">
        <a:xfrm>
          <a:off x="46005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0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0000000}"/>
            </a:ext>
          </a:extLst>
        </xdr:cNvPr>
        <xdr:cNvSpPr/>
      </xdr:nvSpPr>
      <xdr:spPr bwMode="auto">
        <a:xfrm>
          <a:off x="3619500"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0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D1000000}"/>
            </a:ext>
          </a:extLst>
        </xdr:cNvPr>
        <xdr:cNvSpPr/>
      </xdr:nvSpPr>
      <xdr:spPr bwMode="auto">
        <a:xfrm>
          <a:off x="4600575"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2000000}"/>
            </a:ext>
          </a:extLst>
        </xdr:cNvPr>
        <xdr:cNvSpPr/>
      </xdr:nvSpPr>
      <xdr:spPr bwMode="auto">
        <a:xfrm>
          <a:off x="3619500"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1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3000000}"/>
            </a:ext>
          </a:extLst>
        </xdr:cNvPr>
        <xdr:cNvSpPr/>
      </xdr:nvSpPr>
      <xdr:spPr bwMode="auto">
        <a:xfrm>
          <a:off x="46005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400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5000000}"/>
            </a:ext>
          </a:extLst>
        </xdr:cNvPr>
        <xdr:cNvSpPr/>
      </xdr:nvSpPr>
      <xdr:spPr bwMode="auto">
        <a:xfrm>
          <a:off x="3619500"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1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6000000}"/>
            </a:ext>
          </a:extLst>
        </xdr:cNvPr>
        <xdr:cNvSpPr/>
      </xdr:nvSpPr>
      <xdr:spPr bwMode="auto">
        <a:xfrm>
          <a:off x="4600575"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7000000}"/>
            </a:ext>
          </a:extLst>
        </xdr:cNvPr>
        <xdr:cNvSpPr/>
      </xdr:nvSpPr>
      <xdr:spPr bwMode="auto">
        <a:xfrm>
          <a:off x="4562475"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8000000}"/>
            </a:ext>
          </a:extLst>
        </xdr:cNvPr>
        <xdr:cNvSpPr/>
      </xdr:nvSpPr>
      <xdr:spPr bwMode="auto">
        <a:xfrm>
          <a:off x="3619500"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1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9000000}"/>
            </a:ext>
          </a:extLst>
        </xdr:cNvPr>
        <xdr:cNvSpPr/>
      </xdr:nvSpPr>
      <xdr:spPr bwMode="auto">
        <a:xfrm>
          <a:off x="3619500"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A000000}"/>
            </a:ext>
          </a:extLst>
        </xdr:cNvPr>
        <xdr:cNvSpPr/>
      </xdr:nvSpPr>
      <xdr:spPr bwMode="auto">
        <a:xfrm>
          <a:off x="3619500"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B000000}"/>
            </a:ext>
          </a:extLst>
        </xdr:cNvPr>
        <xdr:cNvSpPr/>
      </xdr:nvSpPr>
      <xdr:spPr bwMode="auto">
        <a:xfrm>
          <a:off x="4562475"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2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C00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D00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E00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F00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2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0000000}"/>
            </a:ext>
          </a:extLst>
        </xdr:cNvPr>
        <xdr:cNvSpPr/>
      </xdr:nvSpPr>
      <xdr:spPr bwMode="auto">
        <a:xfrm>
          <a:off x="4562475"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1000000}"/>
            </a:ext>
          </a:extLst>
        </xdr:cNvPr>
        <xdr:cNvSpPr/>
      </xdr:nvSpPr>
      <xdr:spPr bwMode="auto">
        <a:xfrm>
          <a:off x="4562475"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2000000}"/>
            </a:ext>
          </a:extLst>
        </xdr:cNvPr>
        <xdr:cNvSpPr/>
      </xdr:nvSpPr>
      <xdr:spPr bwMode="auto">
        <a:xfrm>
          <a:off x="4562475"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3000000}"/>
            </a:ext>
          </a:extLst>
        </xdr:cNvPr>
        <xdr:cNvSpPr/>
      </xdr:nvSpPr>
      <xdr:spPr bwMode="auto">
        <a:xfrm>
          <a:off x="3619500"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2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4000000}"/>
            </a:ext>
          </a:extLst>
        </xdr:cNvPr>
        <xdr:cNvSpPr/>
      </xdr:nvSpPr>
      <xdr:spPr bwMode="auto">
        <a:xfrm>
          <a:off x="46005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2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5000000}"/>
            </a:ext>
          </a:extLst>
        </xdr:cNvPr>
        <xdr:cNvSpPr/>
      </xdr:nvSpPr>
      <xdr:spPr bwMode="auto">
        <a:xfrm>
          <a:off x="3619500"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30"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E6000000}"/>
            </a:ext>
          </a:extLst>
        </xdr:cNvPr>
        <xdr:cNvSpPr/>
      </xdr:nvSpPr>
      <xdr:spPr bwMode="auto">
        <a:xfrm>
          <a:off x="4600575"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7000000}"/>
            </a:ext>
          </a:extLst>
        </xdr:cNvPr>
        <xdr:cNvSpPr/>
      </xdr:nvSpPr>
      <xdr:spPr bwMode="auto">
        <a:xfrm>
          <a:off x="3619500"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3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8000000}"/>
            </a:ext>
          </a:extLst>
        </xdr:cNvPr>
        <xdr:cNvSpPr/>
      </xdr:nvSpPr>
      <xdr:spPr bwMode="auto">
        <a:xfrm>
          <a:off x="46005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900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A000000}"/>
            </a:ext>
          </a:extLst>
        </xdr:cNvPr>
        <xdr:cNvSpPr/>
      </xdr:nvSpPr>
      <xdr:spPr bwMode="auto">
        <a:xfrm>
          <a:off x="3619500"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3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B000000}"/>
            </a:ext>
          </a:extLst>
        </xdr:cNvPr>
        <xdr:cNvSpPr/>
      </xdr:nvSpPr>
      <xdr:spPr bwMode="auto">
        <a:xfrm>
          <a:off x="4600575"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C000000}"/>
            </a:ext>
          </a:extLst>
        </xdr:cNvPr>
        <xdr:cNvSpPr/>
      </xdr:nvSpPr>
      <xdr:spPr bwMode="auto">
        <a:xfrm>
          <a:off x="4562475"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D000000}"/>
            </a:ext>
          </a:extLst>
        </xdr:cNvPr>
        <xdr:cNvSpPr/>
      </xdr:nvSpPr>
      <xdr:spPr bwMode="auto">
        <a:xfrm>
          <a:off x="3619500"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3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E000000}"/>
            </a:ext>
          </a:extLst>
        </xdr:cNvPr>
        <xdr:cNvSpPr/>
      </xdr:nvSpPr>
      <xdr:spPr bwMode="auto">
        <a:xfrm>
          <a:off x="3619500"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F000000}"/>
            </a:ext>
          </a:extLst>
        </xdr:cNvPr>
        <xdr:cNvSpPr/>
      </xdr:nvSpPr>
      <xdr:spPr bwMode="auto">
        <a:xfrm>
          <a:off x="3619500"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0000000}"/>
            </a:ext>
          </a:extLst>
        </xdr:cNvPr>
        <xdr:cNvSpPr/>
      </xdr:nvSpPr>
      <xdr:spPr bwMode="auto">
        <a:xfrm>
          <a:off x="4562475"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4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100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200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300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400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4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5000000}"/>
            </a:ext>
          </a:extLst>
        </xdr:cNvPr>
        <xdr:cNvSpPr/>
      </xdr:nvSpPr>
      <xdr:spPr bwMode="auto">
        <a:xfrm>
          <a:off x="4562475"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6000000}"/>
            </a:ext>
          </a:extLst>
        </xdr:cNvPr>
        <xdr:cNvSpPr/>
      </xdr:nvSpPr>
      <xdr:spPr bwMode="auto">
        <a:xfrm>
          <a:off x="4562475"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7000000}"/>
            </a:ext>
          </a:extLst>
        </xdr:cNvPr>
        <xdr:cNvSpPr/>
      </xdr:nvSpPr>
      <xdr:spPr bwMode="auto">
        <a:xfrm>
          <a:off x="4562475"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8000000}"/>
            </a:ext>
          </a:extLst>
        </xdr:cNvPr>
        <xdr:cNvSpPr/>
      </xdr:nvSpPr>
      <xdr:spPr bwMode="auto">
        <a:xfrm>
          <a:off x="3619500"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4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9000000}"/>
            </a:ext>
          </a:extLst>
        </xdr:cNvPr>
        <xdr:cNvSpPr/>
      </xdr:nvSpPr>
      <xdr:spPr bwMode="auto">
        <a:xfrm>
          <a:off x="46005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5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A000000}"/>
            </a:ext>
          </a:extLst>
        </xdr:cNvPr>
        <xdr:cNvSpPr/>
      </xdr:nvSpPr>
      <xdr:spPr bwMode="auto">
        <a:xfrm>
          <a:off x="3619500"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B000000}"/>
            </a:ext>
          </a:extLst>
        </xdr:cNvPr>
        <xdr:cNvSpPr/>
      </xdr:nvSpPr>
      <xdr:spPr bwMode="auto">
        <a:xfrm>
          <a:off x="3619500"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5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C00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D00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E00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F000000}"/>
            </a:ext>
          </a:extLst>
        </xdr:cNvPr>
        <xdr:cNvSpPr/>
      </xdr:nvSpPr>
      <xdr:spPr bwMode="auto">
        <a:xfrm>
          <a:off x="3619500"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5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0010000}"/>
            </a:ext>
          </a:extLst>
        </xdr:cNvPr>
        <xdr:cNvSpPr/>
      </xdr:nvSpPr>
      <xdr:spPr bwMode="auto">
        <a:xfrm>
          <a:off x="46005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5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1010000}"/>
            </a:ext>
          </a:extLst>
        </xdr:cNvPr>
        <xdr:cNvSpPr/>
      </xdr:nvSpPr>
      <xdr:spPr bwMode="auto">
        <a:xfrm>
          <a:off x="3619500"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2010000}"/>
            </a:ext>
          </a:extLst>
        </xdr:cNvPr>
        <xdr:cNvSpPr/>
      </xdr:nvSpPr>
      <xdr:spPr bwMode="auto">
        <a:xfrm>
          <a:off x="3619500"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5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301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401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501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6010000}"/>
            </a:ext>
          </a:extLst>
        </xdr:cNvPr>
        <xdr:cNvSpPr/>
      </xdr:nvSpPr>
      <xdr:spPr bwMode="auto">
        <a:xfrm>
          <a:off x="3619500"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6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7010000}"/>
            </a:ext>
          </a:extLst>
        </xdr:cNvPr>
        <xdr:cNvSpPr/>
      </xdr:nvSpPr>
      <xdr:spPr bwMode="auto">
        <a:xfrm>
          <a:off x="46005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6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8010000}"/>
            </a:ext>
          </a:extLst>
        </xdr:cNvPr>
        <xdr:cNvSpPr/>
      </xdr:nvSpPr>
      <xdr:spPr bwMode="auto">
        <a:xfrm>
          <a:off x="3619500"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9010000}"/>
            </a:ext>
          </a:extLst>
        </xdr:cNvPr>
        <xdr:cNvSpPr/>
      </xdr:nvSpPr>
      <xdr:spPr bwMode="auto">
        <a:xfrm>
          <a:off x="3619500"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6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A01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B01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C01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D010000}"/>
            </a:ext>
          </a:extLst>
        </xdr:cNvPr>
        <xdr:cNvSpPr/>
      </xdr:nvSpPr>
      <xdr:spPr bwMode="auto">
        <a:xfrm>
          <a:off x="3619500"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7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E010000}"/>
            </a:ext>
          </a:extLst>
        </xdr:cNvPr>
        <xdr:cNvSpPr/>
      </xdr:nvSpPr>
      <xdr:spPr bwMode="auto">
        <a:xfrm>
          <a:off x="46005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7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F010000}"/>
            </a:ext>
          </a:extLst>
        </xdr:cNvPr>
        <xdr:cNvSpPr/>
      </xdr:nvSpPr>
      <xdr:spPr bwMode="auto">
        <a:xfrm>
          <a:off x="3619500" y="8305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72"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10010000}"/>
            </a:ext>
          </a:extLst>
        </xdr:cNvPr>
        <xdr:cNvSpPr/>
      </xdr:nvSpPr>
      <xdr:spPr bwMode="auto">
        <a:xfrm>
          <a:off x="4600575" y="8305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1010000}"/>
            </a:ext>
          </a:extLst>
        </xdr:cNvPr>
        <xdr:cNvSpPr/>
      </xdr:nvSpPr>
      <xdr:spPr bwMode="auto">
        <a:xfrm>
          <a:off x="3619500" y="8477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7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2010000}"/>
            </a:ext>
          </a:extLst>
        </xdr:cNvPr>
        <xdr:cNvSpPr/>
      </xdr:nvSpPr>
      <xdr:spPr bwMode="auto">
        <a:xfrm>
          <a:off x="4600575" y="8477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301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4010000}"/>
            </a:ext>
          </a:extLst>
        </xdr:cNvPr>
        <xdr:cNvSpPr/>
      </xdr:nvSpPr>
      <xdr:spPr bwMode="auto">
        <a:xfrm>
          <a:off x="3619500" y="8305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7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5010000}"/>
            </a:ext>
          </a:extLst>
        </xdr:cNvPr>
        <xdr:cNvSpPr/>
      </xdr:nvSpPr>
      <xdr:spPr bwMode="auto">
        <a:xfrm>
          <a:off x="4600575" y="8305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6010000}"/>
            </a:ext>
          </a:extLst>
        </xdr:cNvPr>
        <xdr:cNvSpPr/>
      </xdr:nvSpPr>
      <xdr:spPr bwMode="auto">
        <a:xfrm>
          <a:off x="4562475" y="8305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7010000}"/>
            </a:ext>
          </a:extLst>
        </xdr:cNvPr>
        <xdr:cNvSpPr/>
      </xdr:nvSpPr>
      <xdr:spPr bwMode="auto">
        <a:xfrm>
          <a:off x="3619500" y="8305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8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8010000}"/>
            </a:ext>
          </a:extLst>
        </xdr:cNvPr>
        <xdr:cNvSpPr/>
      </xdr:nvSpPr>
      <xdr:spPr bwMode="auto">
        <a:xfrm>
          <a:off x="3619500" y="8477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9010000}"/>
            </a:ext>
          </a:extLst>
        </xdr:cNvPr>
        <xdr:cNvSpPr/>
      </xdr:nvSpPr>
      <xdr:spPr bwMode="auto">
        <a:xfrm>
          <a:off x="3619500" y="8477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A010000}"/>
            </a:ext>
          </a:extLst>
        </xdr:cNvPr>
        <xdr:cNvSpPr/>
      </xdr:nvSpPr>
      <xdr:spPr bwMode="auto">
        <a:xfrm>
          <a:off x="4562475" y="8305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8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B010000}"/>
            </a:ext>
          </a:extLst>
        </xdr:cNvPr>
        <xdr:cNvSpPr/>
      </xdr:nvSpPr>
      <xdr:spPr bwMode="auto">
        <a:xfrm>
          <a:off x="4562475" y="8477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C010000}"/>
            </a:ext>
          </a:extLst>
        </xdr:cNvPr>
        <xdr:cNvSpPr/>
      </xdr:nvSpPr>
      <xdr:spPr bwMode="auto">
        <a:xfrm>
          <a:off x="4562475" y="8477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D010000}"/>
            </a:ext>
          </a:extLst>
        </xdr:cNvPr>
        <xdr:cNvSpPr/>
      </xdr:nvSpPr>
      <xdr:spPr bwMode="auto">
        <a:xfrm>
          <a:off x="4562475" y="8477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E01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8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F010000}"/>
            </a:ext>
          </a:extLst>
        </xdr:cNvPr>
        <xdr:cNvSpPr/>
      </xdr:nvSpPr>
      <xdr:spPr bwMode="auto">
        <a:xfrm>
          <a:off x="4562475" y="8305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0010000}"/>
            </a:ext>
          </a:extLst>
        </xdr:cNvPr>
        <xdr:cNvSpPr/>
      </xdr:nvSpPr>
      <xdr:spPr bwMode="auto">
        <a:xfrm>
          <a:off x="4562475" y="8305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1010000}"/>
            </a:ext>
          </a:extLst>
        </xdr:cNvPr>
        <xdr:cNvSpPr/>
      </xdr:nvSpPr>
      <xdr:spPr bwMode="auto">
        <a:xfrm>
          <a:off x="4562475" y="8305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2010000}"/>
            </a:ext>
          </a:extLst>
        </xdr:cNvPr>
        <xdr:cNvSpPr/>
      </xdr:nvSpPr>
      <xdr:spPr bwMode="auto">
        <a:xfrm>
          <a:off x="3619500" y="8477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9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3010000}"/>
            </a:ext>
          </a:extLst>
        </xdr:cNvPr>
        <xdr:cNvSpPr/>
      </xdr:nvSpPr>
      <xdr:spPr bwMode="auto">
        <a:xfrm>
          <a:off x="4600575" y="8477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9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4010000}"/>
            </a:ext>
          </a:extLst>
        </xdr:cNvPr>
        <xdr:cNvSpPr/>
      </xdr:nvSpPr>
      <xdr:spPr bwMode="auto">
        <a:xfrm>
          <a:off x="3619500" y="8648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9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25010000}"/>
            </a:ext>
          </a:extLst>
        </xdr:cNvPr>
        <xdr:cNvSpPr/>
      </xdr:nvSpPr>
      <xdr:spPr bwMode="auto">
        <a:xfrm>
          <a:off x="4600575" y="8648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6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9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7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8010000}"/>
            </a:ext>
          </a:extLst>
        </xdr:cNvPr>
        <xdr:cNvSpPr/>
      </xdr:nvSpPr>
      <xdr:spPr bwMode="auto">
        <a:xfrm>
          <a:off x="4562475" y="8477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2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9010000}"/>
            </a:ext>
          </a:extLst>
        </xdr:cNvPr>
        <xdr:cNvSpPr/>
      </xdr:nvSpPr>
      <xdr:spPr bwMode="auto">
        <a:xfrm>
          <a:off x="3619500" y="8648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29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A010000}"/>
            </a:ext>
          </a:extLst>
        </xdr:cNvPr>
        <xdr:cNvSpPr/>
      </xdr:nvSpPr>
      <xdr:spPr bwMode="auto">
        <a:xfrm>
          <a:off x="4600575" y="8648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2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B010000}"/>
            </a:ext>
          </a:extLst>
        </xdr:cNvPr>
        <xdr:cNvSpPr/>
      </xdr:nvSpPr>
      <xdr:spPr bwMode="auto">
        <a:xfrm>
          <a:off x="4562475" y="8648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C010000}"/>
            </a:ext>
          </a:extLst>
        </xdr:cNvPr>
        <xdr:cNvSpPr/>
      </xdr:nvSpPr>
      <xdr:spPr bwMode="auto">
        <a:xfrm>
          <a:off x="3619500" y="8648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0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D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E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F010000}"/>
            </a:ext>
          </a:extLst>
        </xdr:cNvPr>
        <xdr:cNvSpPr/>
      </xdr:nvSpPr>
      <xdr:spPr bwMode="auto">
        <a:xfrm>
          <a:off x="4562475" y="8648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0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0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1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2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3010000}"/>
            </a:ext>
          </a:extLst>
        </xdr:cNvPr>
        <xdr:cNvSpPr/>
      </xdr:nvSpPr>
      <xdr:spPr bwMode="auto">
        <a:xfrm>
          <a:off x="4562475" y="8477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0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4010000}"/>
            </a:ext>
          </a:extLst>
        </xdr:cNvPr>
        <xdr:cNvSpPr/>
      </xdr:nvSpPr>
      <xdr:spPr bwMode="auto">
        <a:xfrm>
          <a:off x="4562475" y="8648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5010000}"/>
            </a:ext>
          </a:extLst>
        </xdr:cNvPr>
        <xdr:cNvSpPr/>
      </xdr:nvSpPr>
      <xdr:spPr bwMode="auto">
        <a:xfrm>
          <a:off x="4562475" y="8648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6010000}"/>
            </a:ext>
          </a:extLst>
        </xdr:cNvPr>
        <xdr:cNvSpPr/>
      </xdr:nvSpPr>
      <xdr:spPr bwMode="auto">
        <a:xfrm>
          <a:off x="4562475" y="8648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7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1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8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1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9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A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1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B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C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D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E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1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F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2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0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1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2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2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3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4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5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2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6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2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7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28"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48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9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3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A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B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C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3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D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E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F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3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0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1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2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3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3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4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5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6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4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7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8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9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A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4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B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4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C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4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5D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E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5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F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0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1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5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2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3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4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5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5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6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7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6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8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9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A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B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6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C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D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E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F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6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0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6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1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2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7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3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4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5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6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7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7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7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8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9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7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A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B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C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D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8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E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8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F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8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80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1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8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2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3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4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38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5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6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7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9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8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3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9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A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9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B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C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D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E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39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F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0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1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2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0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3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0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4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0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95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6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0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7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8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9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1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A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B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C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1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D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E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F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1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0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1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2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3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2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4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5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6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7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2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8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2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9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A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2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B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C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D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E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3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F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3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0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1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3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2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3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4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5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3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6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3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7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8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4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9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A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B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C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4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D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4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E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4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BF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0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4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1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2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3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5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4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5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6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5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7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8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9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5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A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B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C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D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6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E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F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6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0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1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6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2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6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3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68"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D4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5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7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6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7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8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47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9010000}"/>
            </a:ext>
          </a:extLst>
        </xdr:cNvPr>
        <xdr:cNvSpPr/>
      </xdr:nvSpPr>
      <xdr:spPr bwMode="auto">
        <a:xfrm>
          <a:off x="46005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A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B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7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C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4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D010000}"/>
            </a:ext>
          </a:extLst>
        </xdr:cNvPr>
        <xdr:cNvSpPr/>
      </xdr:nvSpPr>
      <xdr:spPr bwMode="auto">
        <a:xfrm>
          <a:off x="3619500"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E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7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F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0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1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2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8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3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4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4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5010000}"/>
            </a:ext>
          </a:extLst>
        </xdr:cNvPr>
        <xdr:cNvSpPr/>
      </xdr:nvSpPr>
      <xdr:spPr bwMode="auto">
        <a:xfrm>
          <a:off x="4562475" y="8829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12</xdr:row>
      <xdr:rowOff>0</xdr:rowOff>
    </xdr:from>
    <xdr:ext cx="304800" cy="247650"/>
    <xdr:sp macro="" textlink="">
      <xdr:nvSpPr>
        <xdr:cNvPr id="48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6010000}"/>
            </a:ext>
          </a:extLst>
        </xdr:cNvPr>
        <xdr:cNvSpPr/>
      </xdr:nvSpPr>
      <xdr:spPr bwMode="auto">
        <a:xfrm>
          <a:off x="46005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12</xdr:row>
      <xdr:rowOff>0</xdr:rowOff>
    </xdr:from>
    <xdr:ext cx="304800" cy="247650"/>
    <xdr:sp macro="" textlink="">
      <xdr:nvSpPr>
        <xdr:cNvPr id="48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701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12</xdr:row>
      <xdr:rowOff>0</xdr:rowOff>
    </xdr:from>
    <xdr:ext cx="304800" cy="247650"/>
    <xdr:sp macro="" textlink="">
      <xdr:nvSpPr>
        <xdr:cNvPr id="4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801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12</xdr:row>
      <xdr:rowOff>0</xdr:rowOff>
    </xdr:from>
    <xdr:ext cx="304800" cy="247650"/>
    <xdr:sp macro="" textlink="">
      <xdr:nvSpPr>
        <xdr:cNvPr id="4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901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12</xdr:row>
      <xdr:rowOff>0</xdr:rowOff>
    </xdr:from>
    <xdr:ext cx="304800" cy="247650"/>
    <xdr:sp macro="" textlink="">
      <xdr:nvSpPr>
        <xdr:cNvPr id="49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A010000}"/>
            </a:ext>
          </a:extLst>
        </xdr:cNvPr>
        <xdr:cNvSpPr/>
      </xdr:nvSpPr>
      <xdr:spPr bwMode="auto">
        <a:xfrm>
          <a:off x="46005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12</xdr:row>
      <xdr:rowOff>0</xdr:rowOff>
    </xdr:from>
    <xdr:ext cx="304800" cy="247650"/>
    <xdr:sp macro="" textlink="">
      <xdr:nvSpPr>
        <xdr:cNvPr id="49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B01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12</xdr:row>
      <xdr:rowOff>0</xdr:rowOff>
    </xdr:from>
    <xdr:ext cx="304800" cy="247650"/>
    <xdr:sp macro="" textlink="">
      <xdr:nvSpPr>
        <xdr:cNvPr id="4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C01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12</xdr:row>
      <xdr:rowOff>0</xdr:rowOff>
    </xdr:from>
    <xdr:ext cx="304800" cy="247650"/>
    <xdr:sp macro="" textlink="">
      <xdr:nvSpPr>
        <xdr:cNvPr id="4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D01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12</xdr:row>
      <xdr:rowOff>0</xdr:rowOff>
    </xdr:from>
    <xdr:ext cx="304800" cy="247650"/>
    <xdr:sp macro="" textlink="">
      <xdr:nvSpPr>
        <xdr:cNvPr id="49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E010000}"/>
            </a:ext>
          </a:extLst>
        </xdr:cNvPr>
        <xdr:cNvSpPr/>
      </xdr:nvSpPr>
      <xdr:spPr bwMode="auto">
        <a:xfrm>
          <a:off x="46005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12</xdr:row>
      <xdr:rowOff>0</xdr:rowOff>
    </xdr:from>
    <xdr:ext cx="304800" cy="247650"/>
    <xdr:sp macro="" textlink="">
      <xdr:nvSpPr>
        <xdr:cNvPr id="49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F01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12</xdr:row>
      <xdr:rowOff>0</xdr:rowOff>
    </xdr:from>
    <xdr:ext cx="304800" cy="247650"/>
    <xdr:sp macro="" textlink="">
      <xdr:nvSpPr>
        <xdr:cNvPr id="4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001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12</xdr:row>
      <xdr:rowOff>0</xdr:rowOff>
    </xdr:from>
    <xdr:ext cx="304800" cy="247650"/>
    <xdr:sp macro="" textlink="">
      <xdr:nvSpPr>
        <xdr:cNvPr id="4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101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12</xdr:row>
      <xdr:rowOff>0</xdr:rowOff>
    </xdr:from>
    <xdr:ext cx="304800" cy="247650"/>
    <xdr:sp macro="" textlink="">
      <xdr:nvSpPr>
        <xdr:cNvPr id="49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2010000}"/>
            </a:ext>
          </a:extLst>
        </xdr:cNvPr>
        <xdr:cNvSpPr/>
      </xdr:nvSpPr>
      <xdr:spPr bwMode="auto">
        <a:xfrm>
          <a:off x="46005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12</xdr:row>
      <xdr:rowOff>0</xdr:rowOff>
    </xdr:from>
    <xdr:ext cx="304800" cy="247650"/>
    <xdr:sp macro="" textlink="">
      <xdr:nvSpPr>
        <xdr:cNvPr id="49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301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12</xdr:row>
      <xdr:rowOff>0</xdr:rowOff>
    </xdr:from>
    <xdr:ext cx="304800" cy="247650"/>
    <xdr:sp macro="" textlink="">
      <xdr:nvSpPr>
        <xdr:cNvPr id="5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401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12</xdr:row>
      <xdr:rowOff>0</xdr:rowOff>
    </xdr:from>
    <xdr:ext cx="304800" cy="247650"/>
    <xdr:sp macro="" textlink="">
      <xdr:nvSpPr>
        <xdr:cNvPr id="5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501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12</xdr:row>
      <xdr:rowOff>0</xdr:rowOff>
    </xdr:from>
    <xdr:ext cx="304800" cy="247650"/>
    <xdr:sp macro="" textlink="">
      <xdr:nvSpPr>
        <xdr:cNvPr id="50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6010000}"/>
            </a:ext>
          </a:extLst>
        </xdr:cNvPr>
        <xdr:cNvSpPr/>
      </xdr:nvSpPr>
      <xdr:spPr bwMode="auto">
        <a:xfrm>
          <a:off x="46005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0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F7010000}"/>
            </a:ext>
          </a:extLst>
        </xdr:cNvPr>
        <xdr:cNvSpPr/>
      </xdr:nvSpPr>
      <xdr:spPr bwMode="auto">
        <a:xfrm>
          <a:off x="46005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0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8010000}"/>
            </a:ext>
          </a:extLst>
        </xdr:cNvPr>
        <xdr:cNvSpPr/>
      </xdr:nvSpPr>
      <xdr:spPr bwMode="auto">
        <a:xfrm>
          <a:off x="46005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12</xdr:row>
      <xdr:rowOff>0</xdr:rowOff>
    </xdr:from>
    <xdr:ext cx="304800" cy="247650"/>
    <xdr:sp macro="" textlink="">
      <xdr:nvSpPr>
        <xdr:cNvPr id="5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901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0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A010000}"/>
            </a:ext>
          </a:extLst>
        </xdr:cNvPr>
        <xdr:cNvSpPr/>
      </xdr:nvSpPr>
      <xdr:spPr bwMode="auto">
        <a:xfrm>
          <a:off x="46005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B01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C01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0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D01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E01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F01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12</xdr:row>
      <xdr:rowOff>0</xdr:rowOff>
    </xdr:from>
    <xdr:ext cx="304800" cy="247650"/>
    <xdr:sp macro="" textlink="">
      <xdr:nvSpPr>
        <xdr:cNvPr id="5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0020000}"/>
            </a:ext>
          </a:extLst>
        </xdr:cNvPr>
        <xdr:cNvSpPr/>
      </xdr:nvSpPr>
      <xdr:spPr bwMode="auto">
        <a:xfrm>
          <a:off x="4562475" y="3333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1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102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202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3020000}"/>
            </a:ext>
          </a:extLst>
        </xdr:cNvPr>
        <xdr:cNvSpPr/>
      </xdr:nvSpPr>
      <xdr:spPr bwMode="auto">
        <a:xfrm>
          <a:off x="4562475" y="3505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1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4020000}"/>
            </a:ext>
          </a:extLst>
        </xdr:cNvPr>
        <xdr:cNvSpPr/>
      </xdr:nvSpPr>
      <xdr:spPr bwMode="auto">
        <a:xfrm>
          <a:off x="46005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502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602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1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7020000}"/>
            </a:ext>
          </a:extLst>
        </xdr:cNvPr>
        <xdr:cNvSpPr/>
      </xdr:nvSpPr>
      <xdr:spPr bwMode="auto">
        <a:xfrm>
          <a:off x="46005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2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802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902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A02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2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B020000}"/>
            </a:ext>
          </a:extLst>
        </xdr:cNvPr>
        <xdr:cNvSpPr/>
      </xdr:nvSpPr>
      <xdr:spPr bwMode="auto">
        <a:xfrm>
          <a:off x="46005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2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C02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D02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E02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2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F020000}"/>
            </a:ext>
          </a:extLst>
        </xdr:cNvPr>
        <xdr:cNvSpPr/>
      </xdr:nvSpPr>
      <xdr:spPr bwMode="auto">
        <a:xfrm>
          <a:off x="46005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2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002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102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202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3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3020000}"/>
            </a:ext>
          </a:extLst>
        </xdr:cNvPr>
        <xdr:cNvSpPr/>
      </xdr:nvSpPr>
      <xdr:spPr bwMode="auto">
        <a:xfrm>
          <a:off x="46005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3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402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502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602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3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7020000}"/>
            </a:ext>
          </a:extLst>
        </xdr:cNvPr>
        <xdr:cNvSpPr/>
      </xdr:nvSpPr>
      <xdr:spPr bwMode="auto">
        <a:xfrm>
          <a:off x="46005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3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18020000}"/>
            </a:ext>
          </a:extLst>
        </xdr:cNvPr>
        <xdr:cNvSpPr/>
      </xdr:nvSpPr>
      <xdr:spPr bwMode="auto">
        <a:xfrm>
          <a:off x="46005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3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9020000}"/>
            </a:ext>
          </a:extLst>
        </xdr:cNvPr>
        <xdr:cNvSpPr/>
      </xdr:nvSpPr>
      <xdr:spPr bwMode="auto">
        <a:xfrm>
          <a:off x="46005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A02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3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B020000}"/>
            </a:ext>
          </a:extLst>
        </xdr:cNvPr>
        <xdr:cNvSpPr/>
      </xdr:nvSpPr>
      <xdr:spPr bwMode="auto">
        <a:xfrm>
          <a:off x="46005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C02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D02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4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E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F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0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1020000}"/>
            </a:ext>
          </a:extLst>
        </xdr:cNvPr>
        <xdr:cNvSpPr/>
      </xdr:nvSpPr>
      <xdr:spPr bwMode="auto">
        <a:xfrm>
          <a:off x="4562475" y="367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4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202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302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4020000}"/>
            </a:ext>
          </a:extLst>
        </xdr:cNvPr>
        <xdr:cNvSpPr/>
      </xdr:nvSpPr>
      <xdr:spPr bwMode="auto">
        <a:xfrm>
          <a:off x="4562475"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4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5020000}"/>
            </a:ext>
          </a:extLst>
        </xdr:cNvPr>
        <xdr:cNvSpPr/>
      </xdr:nvSpPr>
      <xdr:spPr bwMode="auto">
        <a:xfrm>
          <a:off x="46005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6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7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5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8020000}"/>
            </a:ext>
          </a:extLst>
        </xdr:cNvPr>
        <xdr:cNvSpPr/>
      </xdr:nvSpPr>
      <xdr:spPr bwMode="auto">
        <a:xfrm>
          <a:off x="46005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5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9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A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B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5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C020000}"/>
            </a:ext>
          </a:extLst>
        </xdr:cNvPr>
        <xdr:cNvSpPr/>
      </xdr:nvSpPr>
      <xdr:spPr bwMode="auto">
        <a:xfrm>
          <a:off x="46005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5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D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E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F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6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0020000}"/>
            </a:ext>
          </a:extLst>
        </xdr:cNvPr>
        <xdr:cNvSpPr/>
      </xdr:nvSpPr>
      <xdr:spPr bwMode="auto">
        <a:xfrm>
          <a:off x="46005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6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1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2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3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6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4020000}"/>
            </a:ext>
          </a:extLst>
        </xdr:cNvPr>
        <xdr:cNvSpPr/>
      </xdr:nvSpPr>
      <xdr:spPr bwMode="auto">
        <a:xfrm>
          <a:off x="46005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6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5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6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7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6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8020000}"/>
            </a:ext>
          </a:extLst>
        </xdr:cNvPr>
        <xdr:cNvSpPr/>
      </xdr:nvSpPr>
      <xdr:spPr bwMode="auto">
        <a:xfrm>
          <a:off x="46005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6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39020000}"/>
            </a:ext>
          </a:extLst>
        </xdr:cNvPr>
        <xdr:cNvSpPr/>
      </xdr:nvSpPr>
      <xdr:spPr bwMode="auto">
        <a:xfrm>
          <a:off x="4600575"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7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A020000}"/>
            </a:ext>
          </a:extLst>
        </xdr:cNvPr>
        <xdr:cNvSpPr/>
      </xdr:nvSpPr>
      <xdr:spPr bwMode="auto">
        <a:xfrm>
          <a:off x="46005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B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7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C020000}"/>
            </a:ext>
          </a:extLst>
        </xdr:cNvPr>
        <xdr:cNvSpPr/>
      </xdr:nvSpPr>
      <xdr:spPr bwMode="auto">
        <a:xfrm>
          <a:off x="4600575"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D020000}"/>
            </a:ext>
          </a:extLst>
        </xdr:cNvPr>
        <xdr:cNvSpPr/>
      </xdr:nvSpPr>
      <xdr:spPr bwMode="auto">
        <a:xfrm>
          <a:off x="4562475"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E020000}"/>
            </a:ext>
          </a:extLst>
        </xdr:cNvPr>
        <xdr:cNvSpPr/>
      </xdr:nvSpPr>
      <xdr:spPr bwMode="auto">
        <a:xfrm>
          <a:off x="4562475"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7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F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0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1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2020000}"/>
            </a:ext>
          </a:extLst>
        </xdr:cNvPr>
        <xdr:cNvSpPr/>
      </xdr:nvSpPr>
      <xdr:spPr bwMode="auto">
        <a:xfrm>
          <a:off x="4562475" y="4019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7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3020000}"/>
            </a:ext>
          </a:extLst>
        </xdr:cNvPr>
        <xdr:cNvSpPr/>
      </xdr:nvSpPr>
      <xdr:spPr bwMode="auto">
        <a:xfrm>
          <a:off x="4562475"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4020000}"/>
            </a:ext>
          </a:extLst>
        </xdr:cNvPr>
        <xdr:cNvSpPr/>
      </xdr:nvSpPr>
      <xdr:spPr bwMode="auto">
        <a:xfrm>
          <a:off x="4562475"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5020000}"/>
            </a:ext>
          </a:extLst>
        </xdr:cNvPr>
        <xdr:cNvSpPr/>
      </xdr:nvSpPr>
      <xdr:spPr bwMode="auto">
        <a:xfrm>
          <a:off x="4562475"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8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6020000}"/>
            </a:ext>
          </a:extLst>
        </xdr:cNvPr>
        <xdr:cNvSpPr/>
      </xdr:nvSpPr>
      <xdr:spPr bwMode="auto">
        <a:xfrm>
          <a:off x="46005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7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8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8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9020000}"/>
            </a:ext>
          </a:extLst>
        </xdr:cNvPr>
        <xdr:cNvSpPr/>
      </xdr:nvSpPr>
      <xdr:spPr bwMode="auto">
        <a:xfrm>
          <a:off x="46005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8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A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B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C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8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D020000}"/>
            </a:ext>
          </a:extLst>
        </xdr:cNvPr>
        <xdr:cNvSpPr/>
      </xdr:nvSpPr>
      <xdr:spPr bwMode="auto">
        <a:xfrm>
          <a:off x="46005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9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E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F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0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9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1020000}"/>
            </a:ext>
          </a:extLst>
        </xdr:cNvPr>
        <xdr:cNvSpPr/>
      </xdr:nvSpPr>
      <xdr:spPr bwMode="auto">
        <a:xfrm>
          <a:off x="46005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9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2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3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4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59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5020000}"/>
            </a:ext>
          </a:extLst>
        </xdr:cNvPr>
        <xdr:cNvSpPr/>
      </xdr:nvSpPr>
      <xdr:spPr bwMode="auto">
        <a:xfrm>
          <a:off x="46005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9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6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5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7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8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0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9020000}"/>
            </a:ext>
          </a:extLst>
        </xdr:cNvPr>
        <xdr:cNvSpPr/>
      </xdr:nvSpPr>
      <xdr:spPr bwMode="auto">
        <a:xfrm>
          <a:off x="46005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02"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5A020000}"/>
            </a:ext>
          </a:extLst>
        </xdr:cNvPr>
        <xdr:cNvSpPr/>
      </xdr:nvSpPr>
      <xdr:spPr bwMode="auto">
        <a:xfrm>
          <a:off x="46005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0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B020000}"/>
            </a:ext>
          </a:extLst>
        </xdr:cNvPr>
        <xdr:cNvSpPr/>
      </xdr:nvSpPr>
      <xdr:spPr bwMode="auto">
        <a:xfrm>
          <a:off x="46005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C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0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D020000}"/>
            </a:ext>
          </a:extLst>
        </xdr:cNvPr>
        <xdr:cNvSpPr/>
      </xdr:nvSpPr>
      <xdr:spPr bwMode="auto">
        <a:xfrm>
          <a:off x="46005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E020000}"/>
            </a:ext>
          </a:extLst>
        </xdr:cNvPr>
        <xdr:cNvSpPr/>
      </xdr:nvSpPr>
      <xdr:spPr bwMode="auto">
        <a:xfrm>
          <a:off x="45624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F020000}"/>
            </a:ext>
          </a:extLst>
        </xdr:cNvPr>
        <xdr:cNvSpPr/>
      </xdr:nvSpPr>
      <xdr:spPr bwMode="auto">
        <a:xfrm>
          <a:off x="45624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0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0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1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2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3020000}"/>
            </a:ext>
          </a:extLst>
        </xdr:cNvPr>
        <xdr:cNvSpPr/>
      </xdr:nvSpPr>
      <xdr:spPr bwMode="auto">
        <a:xfrm>
          <a:off x="4562475" y="4362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1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4020000}"/>
            </a:ext>
          </a:extLst>
        </xdr:cNvPr>
        <xdr:cNvSpPr/>
      </xdr:nvSpPr>
      <xdr:spPr bwMode="auto">
        <a:xfrm>
          <a:off x="45624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5020000}"/>
            </a:ext>
          </a:extLst>
        </xdr:cNvPr>
        <xdr:cNvSpPr/>
      </xdr:nvSpPr>
      <xdr:spPr bwMode="auto">
        <a:xfrm>
          <a:off x="45624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6020000}"/>
            </a:ext>
          </a:extLst>
        </xdr:cNvPr>
        <xdr:cNvSpPr/>
      </xdr:nvSpPr>
      <xdr:spPr bwMode="auto">
        <a:xfrm>
          <a:off x="4562475"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1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7020000}"/>
            </a:ext>
          </a:extLst>
        </xdr:cNvPr>
        <xdr:cNvSpPr/>
      </xdr:nvSpPr>
      <xdr:spPr bwMode="auto">
        <a:xfrm>
          <a:off x="46005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8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9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1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A020000}"/>
            </a:ext>
          </a:extLst>
        </xdr:cNvPr>
        <xdr:cNvSpPr/>
      </xdr:nvSpPr>
      <xdr:spPr bwMode="auto">
        <a:xfrm>
          <a:off x="46005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1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B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C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D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2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E020000}"/>
            </a:ext>
          </a:extLst>
        </xdr:cNvPr>
        <xdr:cNvSpPr/>
      </xdr:nvSpPr>
      <xdr:spPr bwMode="auto">
        <a:xfrm>
          <a:off x="46005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2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F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0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1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2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2020000}"/>
            </a:ext>
          </a:extLst>
        </xdr:cNvPr>
        <xdr:cNvSpPr/>
      </xdr:nvSpPr>
      <xdr:spPr bwMode="auto">
        <a:xfrm>
          <a:off x="46005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2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3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4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5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3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6020000}"/>
            </a:ext>
          </a:extLst>
        </xdr:cNvPr>
        <xdr:cNvSpPr/>
      </xdr:nvSpPr>
      <xdr:spPr bwMode="auto">
        <a:xfrm>
          <a:off x="46005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3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7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8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9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3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A020000}"/>
            </a:ext>
          </a:extLst>
        </xdr:cNvPr>
        <xdr:cNvSpPr/>
      </xdr:nvSpPr>
      <xdr:spPr bwMode="auto">
        <a:xfrm>
          <a:off x="46005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3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7B020000}"/>
            </a:ext>
          </a:extLst>
        </xdr:cNvPr>
        <xdr:cNvSpPr/>
      </xdr:nvSpPr>
      <xdr:spPr bwMode="auto">
        <a:xfrm>
          <a:off x="4600575"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3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C020000}"/>
            </a:ext>
          </a:extLst>
        </xdr:cNvPr>
        <xdr:cNvSpPr/>
      </xdr:nvSpPr>
      <xdr:spPr bwMode="auto">
        <a:xfrm>
          <a:off x="46005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D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3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E020000}"/>
            </a:ext>
          </a:extLst>
        </xdr:cNvPr>
        <xdr:cNvSpPr/>
      </xdr:nvSpPr>
      <xdr:spPr bwMode="auto">
        <a:xfrm>
          <a:off x="4600575"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F020000}"/>
            </a:ext>
          </a:extLst>
        </xdr:cNvPr>
        <xdr:cNvSpPr/>
      </xdr:nvSpPr>
      <xdr:spPr bwMode="auto">
        <a:xfrm>
          <a:off x="4562475"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0020000}"/>
            </a:ext>
          </a:extLst>
        </xdr:cNvPr>
        <xdr:cNvSpPr/>
      </xdr:nvSpPr>
      <xdr:spPr bwMode="auto">
        <a:xfrm>
          <a:off x="4562475"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4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1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2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3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4020000}"/>
            </a:ext>
          </a:extLst>
        </xdr:cNvPr>
        <xdr:cNvSpPr/>
      </xdr:nvSpPr>
      <xdr:spPr bwMode="auto">
        <a:xfrm>
          <a:off x="4562475" y="47053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4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5020000}"/>
            </a:ext>
          </a:extLst>
        </xdr:cNvPr>
        <xdr:cNvSpPr/>
      </xdr:nvSpPr>
      <xdr:spPr bwMode="auto">
        <a:xfrm>
          <a:off x="4562475"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6020000}"/>
            </a:ext>
          </a:extLst>
        </xdr:cNvPr>
        <xdr:cNvSpPr/>
      </xdr:nvSpPr>
      <xdr:spPr bwMode="auto">
        <a:xfrm>
          <a:off x="4562475"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7020000}"/>
            </a:ext>
          </a:extLst>
        </xdr:cNvPr>
        <xdr:cNvSpPr/>
      </xdr:nvSpPr>
      <xdr:spPr bwMode="auto">
        <a:xfrm>
          <a:off x="4562475"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4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8020000}"/>
            </a:ext>
          </a:extLst>
        </xdr:cNvPr>
        <xdr:cNvSpPr/>
      </xdr:nvSpPr>
      <xdr:spPr bwMode="auto">
        <a:xfrm>
          <a:off x="46005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9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A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5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B020000}"/>
            </a:ext>
          </a:extLst>
        </xdr:cNvPr>
        <xdr:cNvSpPr/>
      </xdr:nvSpPr>
      <xdr:spPr bwMode="auto">
        <a:xfrm>
          <a:off x="46005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5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C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D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E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5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F020000}"/>
            </a:ext>
          </a:extLst>
        </xdr:cNvPr>
        <xdr:cNvSpPr/>
      </xdr:nvSpPr>
      <xdr:spPr bwMode="auto">
        <a:xfrm>
          <a:off x="46005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5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0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1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2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5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3020000}"/>
            </a:ext>
          </a:extLst>
        </xdr:cNvPr>
        <xdr:cNvSpPr/>
      </xdr:nvSpPr>
      <xdr:spPr bwMode="auto">
        <a:xfrm>
          <a:off x="46005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6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4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5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6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6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7020000}"/>
            </a:ext>
          </a:extLst>
        </xdr:cNvPr>
        <xdr:cNvSpPr/>
      </xdr:nvSpPr>
      <xdr:spPr bwMode="auto">
        <a:xfrm>
          <a:off x="46005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6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8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9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A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6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B020000}"/>
            </a:ext>
          </a:extLst>
        </xdr:cNvPr>
        <xdr:cNvSpPr/>
      </xdr:nvSpPr>
      <xdr:spPr bwMode="auto">
        <a:xfrm>
          <a:off x="46005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68"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9C020000}"/>
            </a:ext>
          </a:extLst>
        </xdr:cNvPr>
        <xdr:cNvSpPr/>
      </xdr:nvSpPr>
      <xdr:spPr bwMode="auto">
        <a:xfrm>
          <a:off x="4600575"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6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D020000}"/>
            </a:ext>
          </a:extLst>
        </xdr:cNvPr>
        <xdr:cNvSpPr/>
      </xdr:nvSpPr>
      <xdr:spPr bwMode="auto">
        <a:xfrm>
          <a:off x="46005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E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7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F020000}"/>
            </a:ext>
          </a:extLst>
        </xdr:cNvPr>
        <xdr:cNvSpPr/>
      </xdr:nvSpPr>
      <xdr:spPr bwMode="auto">
        <a:xfrm>
          <a:off x="4600575"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0020000}"/>
            </a:ext>
          </a:extLst>
        </xdr:cNvPr>
        <xdr:cNvSpPr/>
      </xdr:nvSpPr>
      <xdr:spPr bwMode="auto">
        <a:xfrm>
          <a:off x="4562475"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1020000}"/>
            </a:ext>
          </a:extLst>
        </xdr:cNvPr>
        <xdr:cNvSpPr/>
      </xdr:nvSpPr>
      <xdr:spPr bwMode="auto">
        <a:xfrm>
          <a:off x="4562475"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7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2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3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4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5020000}"/>
            </a:ext>
          </a:extLst>
        </xdr:cNvPr>
        <xdr:cNvSpPr/>
      </xdr:nvSpPr>
      <xdr:spPr bwMode="auto">
        <a:xfrm>
          <a:off x="4562475" y="67627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7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6020000}"/>
            </a:ext>
          </a:extLst>
        </xdr:cNvPr>
        <xdr:cNvSpPr/>
      </xdr:nvSpPr>
      <xdr:spPr bwMode="auto">
        <a:xfrm>
          <a:off x="4562475"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7020000}"/>
            </a:ext>
          </a:extLst>
        </xdr:cNvPr>
        <xdr:cNvSpPr/>
      </xdr:nvSpPr>
      <xdr:spPr bwMode="auto">
        <a:xfrm>
          <a:off x="4562475"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8020000}"/>
            </a:ext>
          </a:extLst>
        </xdr:cNvPr>
        <xdr:cNvSpPr/>
      </xdr:nvSpPr>
      <xdr:spPr bwMode="auto">
        <a:xfrm>
          <a:off x="4562475"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8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9020000}"/>
            </a:ext>
          </a:extLst>
        </xdr:cNvPr>
        <xdr:cNvSpPr/>
      </xdr:nvSpPr>
      <xdr:spPr bwMode="auto">
        <a:xfrm>
          <a:off x="46005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A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B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8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C020000}"/>
            </a:ext>
          </a:extLst>
        </xdr:cNvPr>
        <xdr:cNvSpPr/>
      </xdr:nvSpPr>
      <xdr:spPr bwMode="auto">
        <a:xfrm>
          <a:off x="46005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8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D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E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F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8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0020000}"/>
            </a:ext>
          </a:extLst>
        </xdr:cNvPr>
        <xdr:cNvSpPr/>
      </xdr:nvSpPr>
      <xdr:spPr bwMode="auto">
        <a:xfrm>
          <a:off x="46005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8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1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2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3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9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4020000}"/>
            </a:ext>
          </a:extLst>
        </xdr:cNvPr>
        <xdr:cNvSpPr/>
      </xdr:nvSpPr>
      <xdr:spPr bwMode="auto">
        <a:xfrm>
          <a:off x="46005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9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5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6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7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69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8020000}"/>
            </a:ext>
          </a:extLst>
        </xdr:cNvPr>
        <xdr:cNvSpPr/>
      </xdr:nvSpPr>
      <xdr:spPr bwMode="auto">
        <a:xfrm>
          <a:off x="46005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9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9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A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6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B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0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C020000}"/>
            </a:ext>
          </a:extLst>
        </xdr:cNvPr>
        <xdr:cNvSpPr/>
      </xdr:nvSpPr>
      <xdr:spPr bwMode="auto">
        <a:xfrm>
          <a:off x="46005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01"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BD020000}"/>
            </a:ext>
          </a:extLst>
        </xdr:cNvPr>
        <xdr:cNvSpPr/>
      </xdr:nvSpPr>
      <xdr:spPr bwMode="auto">
        <a:xfrm>
          <a:off x="4600575"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0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E020000}"/>
            </a:ext>
          </a:extLst>
        </xdr:cNvPr>
        <xdr:cNvSpPr/>
      </xdr:nvSpPr>
      <xdr:spPr bwMode="auto">
        <a:xfrm>
          <a:off x="46005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F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0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0020000}"/>
            </a:ext>
          </a:extLst>
        </xdr:cNvPr>
        <xdr:cNvSpPr/>
      </xdr:nvSpPr>
      <xdr:spPr bwMode="auto">
        <a:xfrm>
          <a:off x="4600575"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1020000}"/>
            </a:ext>
          </a:extLst>
        </xdr:cNvPr>
        <xdr:cNvSpPr/>
      </xdr:nvSpPr>
      <xdr:spPr bwMode="auto">
        <a:xfrm>
          <a:off x="4562475"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2020000}"/>
            </a:ext>
          </a:extLst>
        </xdr:cNvPr>
        <xdr:cNvSpPr/>
      </xdr:nvSpPr>
      <xdr:spPr bwMode="auto">
        <a:xfrm>
          <a:off x="4562475"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0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3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4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5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6020000}"/>
            </a:ext>
          </a:extLst>
        </xdr:cNvPr>
        <xdr:cNvSpPr/>
      </xdr:nvSpPr>
      <xdr:spPr bwMode="auto">
        <a:xfrm>
          <a:off x="4562475" y="7105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1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7020000}"/>
            </a:ext>
          </a:extLst>
        </xdr:cNvPr>
        <xdr:cNvSpPr/>
      </xdr:nvSpPr>
      <xdr:spPr bwMode="auto">
        <a:xfrm>
          <a:off x="4562475"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8020000}"/>
            </a:ext>
          </a:extLst>
        </xdr:cNvPr>
        <xdr:cNvSpPr/>
      </xdr:nvSpPr>
      <xdr:spPr bwMode="auto">
        <a:xfrm>
          <a:off x="4562475"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9020000}"/>
            </a:ext>
          </a:extLst>
        </xdr:cNvPr>
        <xdr:cNvSpPr/>
      </xdr:nvSpPr>
      <xdr:spPr bwMode="auto">
        <a:xfrm>
          <a:off x="4562475"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1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A020000}"/>
            </a:ext>
          </a:extLst>
        </xdr:cNvPr>
        <xdr:cNvSpPr/>
      </xdr:nvSpPr>
      <xdr:spPr bwMode="auto">
        <a:xfrm>
          <a:off x="46005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B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C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1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D020000}"/>
            </a:ext>
          </a:extLst>
        </xdr:cNvPr>
        <xdr:cNvSpPr/>
      </xdr:nvSpPr>
      <xdr:spPr bwMode="auto">
        <a:xfrm>
          <a:off x="46005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1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E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F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0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2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1020000}"/>
            </a:ext>
          </a:extLst>
        </xdr:cNvPr>
        <xdr:cNvSpPr/>
      </xdr:nvSpPr>
      <xdr:spPr bwMode="auto">
        <a:xfrm>
          <a:off x="46005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2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2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3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4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2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5020000}"/>
            </a:ext>
          </a:extLst>
        </xdr:cNvPr>
        <xdr:cNvSpPr/>
      </xdr:nvSpPr>
      <xdr:spPr bwMode="auto">
        <a:xfrm>
          <a:off x="46005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2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6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7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8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2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9020000}"/>
            </a:ext>
          </a:extLst>
        </xdr:cNvPr>
        <xdr:cNvSpPr/>
      </xdr:nvSpPr>
      <xdr:spPr bwMode="auto">
        <a:xfrm>
          <a:off x="46005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3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A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B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C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3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D020000}"/>
            </a:ext>
          </a:extLst>
        </xdr:cNvPr>
        <xdr:cNvSpPr/>
      </xdr:nvSpPr>
      <xdr:spPr bwMode="auto">
        <a:xfrm>
          <a:off x="46005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3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DE020000}"/>
            </a:ext>
          </a:extLst>
        </xdr:cNvPr>
        <xdr:cNvSpPr/>
      </xdr:nvSpPr>
      <xdr:spPr bwMode="auto">
        <a:xfrm>
          <a:off x="4600575"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3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F020000}"/>
            </a:ext>
          </a:extLst>
        </xdr:cNvPr>
        <xdr:cNvSpPr/>
      </xdr:nvSpPr>
      <xdr:spPr bwMode="auto">
        <a:xfrm>
          <a:off x="46005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0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3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1020000}"/>
            </a:ext>
          </a:extLst>
        </xdr:cNvPr>
        <xdr:cNvSpPr/>
      </xdr:nvSpPr>
      <xdr:spPr bwMode="auto">
        <a:xfrm>
          <a:off x="4600575"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2020000}"/>
            </a:ext>
          </a:extLst>
        </xdr:cNvPr>
        <xdr:cNvSpPr/>
      </xdr:nvSpPr>
      <xdr:spPr bwMode="auto">
        <a:xfrm>
          <a:off x="4562475"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3020000}"/>
            </a:ext>
          </a:extLst>
        </xdr:cNvPr>
        <xdr:cNvSpPr/>
      </xdr:nvSpPr>
      <xdr:spPr bwMode="auto">
        <a:xfrm>
          <a:off x="4562475"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4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402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502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602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7020000}"/>
            </a:ext>
          </a:extLst>
        </xdr:cNvPr>
        <xdr:cNvSpPr/>
      </xdr:nvSpPr>
      <xdr:spPr bwMode="auto">
        <a:xfrm>
          <a:off x="4562475" y="7448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4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8020000}"/>
            </a:ext>
          </a:extLst>
        </xdr:cNvPr>
        <xdr:cNvSpPr/>
      </xdr:nvSpPr>
      <xdr:spPr bwMode="auto">
        <a:xfrm>
          <a:off x="4562475"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9020000}"/>
            </a:ext>
          </a:extLst>
        </xdr:cNvPr>
        <xdr:cNvSpPr/>
      </xdr:nvSpPr>
      <xdr:spPr bwMode="auto">
        <a:xfrm>
          <a:off x="4562475"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A020000}"/>
            </a:ext>
          </a:extLst>
        </xdr:cNvPr>
        <xdr:cNvSpPr/>
      </xdr:nvSpPr>
      <xdr:spPr bwMode="auto">
        <a:xfrm>
          <a:off x="4562475"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4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B020000}"/>
            </a:ext>
          </a:extLst>
        </xdr:cNvPr>
        <xdr:cNvSpPr/>
      </xdr:nvSpPr>
      <xdr:spPr bwMode="auto">
        <a:xfrm>
          <a:off x="46005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C02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D020000}"/>
            </a:ext>
          </a:extLst>
        </xdr:cNvPr>
        <xdr:cNvSpPr/>
      </xdr:nvSpPr>
      <xdr:spPr bwMode="auto">
        <a:xfrm>
          <a:off x="4562475" y="77914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5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E020000}"/>
            </a:ext>
          </a:extLst>
        </xdr:cNvPr>
        <xdr:cNvSpPr/>
      </xdr:nvSpPr>
      <xdr:spPr bwMode="auto">
        <a:xfrm>
          <a:off x="3619500"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51"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EF020000}"/>
            </a:ext>
          </a:extLst>
        </xdr:cNvPr>
        <xdr:cNvSpPr/>
      </xdr:nvSpPr>
      <xdr:spPr bwMode="auto">
        <a:xfrm>
          <a:off x="4600575"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0020000}"/>
            </a:ext>
          </a:extLst>
        </xdr:cNvPr>
        <xdr:cNvSpPr/>
      </xdr:nvSpPr>
      <xdr:spPr bwMode="auto">
        <a:xfrm>
          <a:off x="3619500"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5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1020000}"/>
            </a:ext>
          </a:extLst>
        </xdr:cNvPr>
        <xdr:cNvSpPr/>
      </xdr:nvSpPr>
      <xdr:spPr bwMode="auto">
        <a:xfrm>
          <a:off x="46005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2020000}"/>
            </a:ext>
          </a:extLst>
        </xdr:cNvPr>
        <xdr:cNvSpPr/>
      </xdr:nvSpPr>
      <xdr:spPr bwMode="auto">
        <a:xfrm>
          <a:off x="3619500"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5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3020000}"/>
            </a:ext>
          </a:extLst>
        </xdr:cNvPr>
        <xdr:cNvSpPr/>
      </xdr:nvSpPr>
      <xdr:spPr bwMode="auto">
        <a:xfrm>
          <a:off x="4600575"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4020000}"/>
            </a:ext>
          </a:extLst>
        </xdr:cNvPr>
        <xdr:cNvSpPr/>
      </xdr:nvSpPr>
      <xdr:spPr bwMode="auto">
        <a:xfrm>
          <a:off x="4562475"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5020000}"/>
            </a:ext>
          </a:extLst>
        </xdr:cNvPr>
        <xdr:cNvSpPr/>
      </xdr:nvSpPr>
      <xdr:spPr bwMode="auto">
        <a:xfrm>
          <a:off x="3619500"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5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6020000}"/>
            </a:ext>
          </a:extLst>
        </xdr:cNvPr>
        <xdr:cNvSpPr/>
      </xdr:nvSpPr>
      <xdr:spPr bwMode="auto">
        <a:xfrm>
          <a:off x="3619500"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7020000}"/>
            </a:ext>
          </a:extLst>
        </xdr:cNvPr>
        <xdr:cNvSpPr/>
      </xdr:nvSpPr>
      <xdr:spPr bwMode="auto">
        <a:xfrm>
          <a:off x="3619500"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8020000}"/>
            </a:ext>
          </a:extLst>
        </xdr:cNvPr>
        <xdr:cNvSpPr/>
      </xdr:nvSpPr>
      <xdr:spPr bwMode="auto">
        <a:xfrm>
          <a:off x="4562475"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6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902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A02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B02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6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C020000}"/>
            </a:ext>
          </a:extLst>
        </xdr:cNvPr>
        <xdr:cNvSpPr/>
      </xdr:nvSpPr>
      <xdr:spPr bwMode="auto">
        <a:xfrm>
          <a:off x="4562475"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D020000}"/>
            </a:ext>
          </a:extLst>
        </xdr:cNvPr>
        <xdr:cNvSpPr/>
      </xdr:nvSpPr>
      <xdr:spPr bwMode="auto">
        <a:xfrm>
          <a:off x="4562475"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E020000}"/>
            </a:ext>
          </a:extLst>
        </xdr:cNvPr>
        <xdr:cNvSpPr/>
      </xdr:nvSpPr>
      <xdr:spPr bwMode="auto">
        <a:xfrm>
          <a:off x="4562475"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F020000}"/>
            </a:ext>
          </a:extLst>
        </xdr:cNvPr>
        <xdr:cNvSpPr/>
      </xdr:nvSpPr>
      <xdr:spPr bwMode="auto">
        <a:xfrm>
          <a:off x="3619500"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6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0030000}"/>
            </a:ext>
          </a:extLst>
        </xdr:cNvPr>
        <xdr:cNvSpPr/>
      </xdr:nvSpPr>
      <xdr:spPr bwMode="auto">
        <a:xfrm>
          <a:off x="46005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6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1030000}"/>
            </a:ext>
          </a:extLst>
        </xdr:cNvPr>
        <xdr:cNvSpPr/>
      </xdr:nvSpPr>
      <xdr:spPr bwMode="auto">
        <a:xfrm>
          <a:off x="3619500"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70"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02030000}"/>
            </a:ext>
          </a:extLst>
        </xdr:cNvPr>
        <xdr:cNvSpPr/>
      </xdr:nvSpPr>
      <xdr:spPr bwMode="auto">
        <a:xfrm>
          <a:off x="4600575"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3030000}"/>
            </a:ext>
          </a:extLst>
        </xdr:cNvPr>
        <xdr:cNvSpPr/>
      </xdr:nvSpPr>
      <xdr:spPr bwMode="auto">
        <a:xfrm>
          <a:off x="3619500"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7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4030000}"/>
            </a:ext>
          </a:extLst>
        </xdr:cNvPr>
        <xdr:cNvSpPr/>
      </xdr:nvSpPr>
      <xdr:spPr bwMode="auto">
        <a:xfrm>
          <a:off x="46005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5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6030000}"/>
            </a:ext>
          </a:extLst>
        </xdr:cNvPr>
        <xdr:cNvSpPr/>
      </xdr:nvSpPr>
      <xdr:spPr bwMode="auto">
        <a:xfrm>
          <a:off x="3619500"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7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7030000}"/>
            </a:ext>
          </a:extLst>
        </xdr:cNvPr>
        <xdr:cNvSpPr/>
      </xdr:nvSpPr>
      <xdr:spPr bwMode="auto">
        <a:xfrm>
          <a:off x="4600575"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8030000}"/>
            </a:ext>
          </a:extLst>
        </xdr:cNvPr>
        <xdr:cNvSpPr/>
      </xdr:nvSpPr>
      <xdr:spPr bwMode="auto">
        <a:xfrm>
          <a:off x="4562475"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9030000}"/>
            </a:ext>
          </a:extLst>
        </xdr:cNvPr>
        <xdr:cNvSpPr/>
      </xdr:nvSpPr>
      <xdr:spPr bwMode="auto">
        <a:xfrm>
          <a:off x="3619500"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7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A030000}"/>
            </a:ext>
          </a:extLst>
        </xdr:cNvPr>
        <xdr:cNvSpPr/>
      </xdr:nvSpPr>
      <xdr:spPr bwMode="auto">
        <a:xfrm>
          <a:off x="3619500"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B030000}"/>
            </a:ext>
          </a:extLst>
        </xdr:cNvPr>
        <xdr:cNvSpPr/>
      </xdr:nvSpPr>
      <xdr:spPr bwMode="auto">
        <a:xfrm>
          <a:off x="3619500"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C030000}"/>
            </a:ext>
          </a:extLst>
        </xdr:cNvPr>
        <xdr:cNvSpPr/>
      </xdr:nvSpPr>
      <xdr:spPr bwMode="auto">
        <a:xfrm>
          <a:off x="4562475"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8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D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E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F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0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8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1030000}"/>
            </a:ext>
          </a:extLst>
        </xdr:cNvPr>
        <xdr:cNvSpPr/>
      </xdr:nvSpPr>
      <xdr:spPr bwMode="auto">
        <a:xfrm>
          <a:off x="4562475"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2030000}"/>
            </a:ext>
          </a:extLst>
        </xdr:cNvPr>
        <xdr:cNvSpPr/>
      </xdr:nvSpPr>
      <xdr:spPr bwMode="auto">
        <a:xfrm>
          <a:off x="4562475"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3030000}"/>
            </a:ext>
          </a:extLst>
        </xdr:cNvPr>
        <xdr:cNvSpPr/>
      </xdr:nvSpPr>
      <xdr:spPr bwMode="auto">
        <a:xfrm>
          <a:off x="4562475"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4030000}"/>
            </a:ext>
          </a:extLst>
        </xdr:cNvPr>
        <xdr:cNvSpPr/>
      </xdr:nvSpPr>
      <xdr:spPr bwMode="auto">
        <a:xfrm>
          <a:off x="3619500"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8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5030000}"/>
            </a:ext>
          </a:extLst>
        </xdr:cNvPr>
        <xdr:cNvSpPr/>
      </xdr:nvSpPr>
      <xdr:spPr bwMode="auto">
        <a:xfrm>
          <a:off x="46005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9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6030000}"/>
            </a:ext>
          </a:extLst>
        </xdr:cNvPr>
        <xdr:cNvSpPr/>
      </xdr:nvSpPr>
      <xdr:spPr bwMode="auto">
        <a:xfrm>
          <a:off x="3619500"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7030000}"/>
            </a:ext>
          </a:extLst>
        </xdr:cNvPr>
        <xdr:cNvSpPr/>
      </xdr:nvSpPr>
      <xdr:spPr bwMode="auto">
        <a:xfrm>
          <a:off x="3619500"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9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8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9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A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B030000}"/>
            </a:ext>
          </a:extLst>
        </xdr:cNvPr>
        <xdr:cNvSpPr/>
      </xdr:nvSpPr>
      <xdr:spPr bwMode="auto">
        <a:xfrm>
          <a:off x="3619500"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79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C030000}"/>
            </a:ext>
          </a:extLst>
        </xdr:cNvPr>
        <xdr:cNvSpPr/>
      </xdr:nvSpPr>
      <xdr:spPr bwMode="auto">
        <a:xfrm>
          <a:off x="46005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9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D030000}"/>
            </a:ext>
          </a:extLst>
        </xdr:cNvPr>
        <xdr:cNvSpPr/>
      </xdr:nvSpPr>
      <xdr:spPr bwMode="auto">
        <a:xfrm>
          <a:off x="3619500"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7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E030000}"/>
            </a:ext>
          </a:extLst>
        </xdr:cNvPr>
        <xdr:cNvSpPr/>
      </xdr:nvSpPr>
      <xdr:spPr bwMode="auto">
        <a:xfrm>
          <a:off x="3619500"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79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F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0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1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2030000}"/>
            </a:ext>
          </a:extLst>
        </xdr:cNvPr>
        <xdr:cNvSpPr/>
      </xdr:nvSpPr>
      <xdr:spPr bwMode="auto">
        <a:xfrm>
          <a:off x="3619500"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0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3030000}"/>
            </a:ext>
          </a:extLst>
        </xdr:cNvPr>
        <xdr:cNvSpPr/>
      </xdr:nvSpPr>
      <xdr:spPr bwMode="auto">
        <a:xfrm>
          <a:off x="46005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0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4030000}"/>
            </a:ext>
          </a:extLst>
        </xdr:cNvPr>
        <xdr:cNvSpPr/>
      </xdr:nvSpPr>
      <xdr:spPr bwMode="auto">
        <a:xfrm>
          <a:off x="3619500"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0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25030000}"/>
            </a:ext>
          </a:extLst>
        </xdr:cNvPr>
        <xdr:cNvSpPr/>
      </xdr:nvSpPr>
      <xdr:spPr bwMode="auto">
        <a:xfrm>
          <a:off x="4600575"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6030000}"/>
            </a:ext>
          </a:extLst>
        </xdr:cNvPr>
        <xdr:cNvSpPr/>
      </xdr:nvSpPr>
      <xdr:spPr bwMode="auto">
        <a:xfrm>
          <a:off x="3619500"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0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7030000}"/>
            </a:ext>
          </a:extLst>
        </xdr:cNvPr>
        <xdr:cNvSpPr/>
      </xdr:nvSpPr>
      <xdr:spPr bwMode="auto">
        <a:xfrm>
          <a:off x="46005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8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9030000}"/>
            </a:ext>
          </a:extLst>
        </xdr:cNvPr>
        <xdr:cNvSpPr/>
      </xdr:nvSpPr>
      <xdr:spPr bwMode="auto">
        <a:xfrm>
          <a:off x="3619500"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1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A030000}"/>
            </a:ext>
          </a:extLst>
        </xdr:cNvPr>
        <xdr:cNvSpPr/>
      </xdr:nvSpPr>
      <xdr:spPr bwMode="auto">
        <a:xfrm>
          <a:off x="4600575"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B030000}"/>
            </a:ext>
          </a:extLst>
        </xdr:cNvPr>
        <xdr:cNvSpPr/>
      </xdr:nvSpPr>
      <xdr:spPr bwMode="auto">
        <a:xfrm>
          <a:off x="4562475"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C030000}"/>
            </a:ext>
          </a:extLst>
        </xdr:cNvPr>
        <xdr:cNvSpPr/>
      </xdr:nvSpPr>
      <xdr:spPr bwMode="auto">
        <a:xfrm>
          <a:off x="3619500"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1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D030000}"/>
            </a:ext>
          </a:extLst>
        </xdr:cNvPr>
        <xdr:cNvSpPr/>
      </xdr:nvSpPr>
      <xdr:spPr bwMode="auto">
        <a:xfrm>
          <a:off x="3619500"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E030000}"/>
            </a:ext>
          </a:extLst>
        </xdr:cNvPr>
        <xdr:cNvSpPr/>
      </xdr:nvSpPr>
      <xdr:spPr bwMode="auto">
        <a:xfrm>
          <a:off x="3619500"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F030000}"/>
            </a:ext>
          </a:extLst>
        </xdr:cNvPr>
        <xdr:cNvSpPr/>
      </xdr:nvSpPr>
      <xdr:spPr bwMode="auto">
        <a:xfrm>
          <a:off x="4562475"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1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0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1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2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3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2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4030000}"/>
            </a:ext>
          </a:extLst>
        </xdr:cNvPr>
        <xdr:cNvSpPr/>
      </xdr:nvSpPr>
      <xdr:spPr bwMode="auto">
        <a:xfrm>
          <a:off x="4562475"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5030000}"/>
            </a:ext>
          </a:extLst>
        </xdr:cNvPr>
        <xdr:cNvSpPr/>
      </xdr:nvSpPr>
      <xdr:spPr bwMode="auto">
        <a:xfrm>
          <a:off x="4562475"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6030000}"/>
            </a:ext>
          </a:extLst>
        </xdr:cNvPr>
        <xdr:cNvSpPr/>
      </xdr:nvSpPr>
      <xdr:spPr bwMode="auto">
        <a:xfrm>
          <a:off x="4562475"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7030000}"/>
            </a:ext>
          </a:extLst>
        </xdr:cNvPr>
        <xdr:cNvSpPr/>
      </xdr:nvSpPr>
      <xdr:spPr bwMode="auto">
        <a:xfrm>
          <a:off x="3619500"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2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8030000}"/>
            </a:ext>
          </a:extLst>
        </xdr:cNvPr>
        <xdr:cNvSpPr/>
      </xdr:nvSpPr>
      <xdr:spPr bwMode="auto">
        <a:xfrm>
          <a:off x="46005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2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9030000}"/>
            </a:ext>
          </a:extLst>
        </xdr:cNvPr>
        <xdr:cNvSpPr/>
      </xdr:nvSpPr>
      <xdr:spPr bwMode="auto">
        <a:xfrm>
          <a:off x="3619500"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2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3A030000}"/>
            </a:ext>
          </a:extLst>
        </xdr:cNvPr>
        <xdr:cNvSpPr/>
      </xdr:nvSpPr>
      <xdr:spPr bwMode="auto">
        <a:xfrm>
          <a:off x="4600575"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B030000}"/>
            </a:ext>
          </a:extLst>
        </xdr:cNvPr>
        <xdr:cNvSpPr/>
      </xdr:nvSpPr>
      <xdr:spPr bwMode="auto">
        <a:xfrm>
          <a:off x="3619500"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2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C030000}"/>
            </a:ext>
          </a:extLst>
        </xdr:cNvPr>
        <xdr:cNvSpPr/>
      </xdr:nvSpPr>
      <xdr:spPr bwMode="auto">
        <a:xfrm>
          <a:off x="46005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D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E030000}"/>
            </a:ext>
          </a:extLst>
        </xdr:cNvPr>
        <xdr:cNvSpPr/>
      </xdr:nvSpPr>
      <xdr:spPr bwMode="auto">
        <a:xfrm>
          <a:off x="3619500"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3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F030000}"/>
            </a:ext>
          </a:extLst>
        </xdr:cNvPr>
        <xdr:cNvSpPr/>
      </xdr:nvSpPr>
      <xdr:spPr bwMode="auto">
        <a:xfrm>
          <a:off x="4600575"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0030000}"/>
            </a:ext>
          </a:extLst>
        </xdr:cNvPr>
        <xdr:cNvSpPr/>
      </xdr:nvSpPr>
      <xdr:spPr bwMode="auto">
        <a:xfrm>
          <a:off x="4562475"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1030000}"/>
            </a:ext>
          </a:extLst>
        </xdr:cNvPr>
        <xdr:cNvSpPr/>
      </xdr:nvSpPr>
      <xdr:spPr bwMode="auto">
        <a:xfrm>
          <a:off x="3619500"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3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2030000}"/>
            </a:ext>
          </a:extLst>
        </xdr:cNvPr>
        <xdr:cNvSpPr/>
      </xdr:nvSpPr>
      <xdr:spPr bwMode="auto">
        <a:xfrm>
          <a:off x="3619500"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3030000}"/>
            </a:ext>
          </a:extLst>
        </xdr:cNvPr>
        <xdr:cNvSpPr/>
      </xdr:nvSpPr>
      <xdr:spPr bwMode="auto">
        <a:xfrm>
          <a:off x="3619500"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4030000}"/>
            </a:ext>
          </a:extLst>
        </xdr:cNvPr>
        <xdr:cNvSpPr/>
      </xdr:nvSpPr>
      <xdr:spPr bwMode="auto">
        <a:xfrm>
          <a:off x="4562475"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3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5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6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7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8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4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9030000}"/>
            </a:ext>
          </a:extLst>
        </xdr:cNvPr>
        <xdr:cNvSpPr/>
      </xdr:nvSpPr>
      <xdr:spPr bwMode="auto">
        <a:xfrm>
          <a:off x="4562475"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A030000}"/>
            </a:ext>
          </a:extLst>
        </xdr:cNvPr>
        <xdr:cNvSpPr/>
      </xdr:nvSpPr>
      <xdr:spPr bwMode="auto">
        <a:xfrm>
          <a:off x="4562475"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B030000}"/>
            </a:ext>
          </a:extLst>
        </xdr:cNvPr>
        <xdr:cNvSpPr/>
      </xdr:nvSpPr>
      <xdr:spPr bwMode="auto">
        <a:xfrm>
          <a:off x="4562475"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C030000}"/>
            </a:ext>
          </a:extLst>
        </xdr:cNvPr>
        <xdr:cNvSpPr/>
      </xdr:nvSpPr>
      <xdr:spPr bwMode="auto">
        <a:xfrm>
          <a:off x="3619500"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4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D030000}"/>
            </a:ext>
          </a:extLst>
        </xdr:cNvPr>
        <xdr:cNvSpPr/>
      </xdr:nvSpPr>
      <xdr:spPr bwMode="auto">
        <a:xfrm>
          <a:off x="46005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4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E030000}"/>
            </a:ext>
          </a:extLst>
        </xdr:cNvPr>
        <xdr:cNvSpPr/>
      </xdr:nvSpPr>
      <xdr:spPr bwMode="auto">
        <a:xfrm>
          <a:off x="3619500"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F030000}"/>
            </a:ext>
          </a:extLst>
        </xdr:cNvPr>
        <xdr:cNvSpPr/>
      </xdr:nvSpPr>
      <xdr:spPr bwMode="auto">
        <a:xfrm>
          <a:off x="3619500"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4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0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1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2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3030000}"/>
            </a:ext>
          </a:extLst>
        </xdr:cNvPr>
        <xdr:cNvSpPr/>
      </xdr:nvSpPr>
      <xdr:spPr bwMode="auto">
        <a:xfrm>
          <a:off x="3619500"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5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4030000}"/>
            </a:ext>
          </a:extLst>
        </xdr:cNvPr>
        <xdr:cNvSpPr/>
      </xdr:nvSpPr>
      <xdr:spPr bwMode="auto">
        <a:xfrm>
          <a:off x="46005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5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5030000}"/>
            </a:ext>
          </a:extLst>
        </xdr:cNvPr>
        <xdr:cNvSpPr/>
      </xdr:nvSpPr>
      <xdr:spPr bwMode="auto">
        <a:xfrm>
          <a:off x="3619500"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6030000}"/>
            </a:ext>
          </a:extLst>
        </xdr:cNvPr>
        <xdr:cNvSpPr/>
      </xdr:nvSpPr>
      <xdr:spPr bwMode="auto">
        <a:xfrm>
          <a:off x="3619500"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5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7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8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9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A030000}"/>
            </a:ext>
          </a:extLst>
        </xdr:cNvPr>
        <xdr:cNvSpPr/>
      </xdr:nvSpPr>
      <xdr:spPr bwMode="auto">
        <a:xfrm>
          <a:off x="3619500"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5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B030000}"/>
            </a:ext>
          </a:extLst>
        </xdr:cNvPr>
        <xdr:cNvSpPr/>
      </xdr:nvSpPr>
      <xdr:spPr bwMode="auto">
        <a:xfrm>
          <a:off x="46005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6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C030000}"/>
            </a:ext>
          </a:extLst>
        </xdr:cNvPr>
        <xdr:cNvSpPr/>
      </xdr:nvSpPr>
      <xdr:spPr bwMode="auto">
        <a:xfrm>
          <a:off x="3619500"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D030000}"/>
            </a:ext>
          </a:extLst>
        </xdr:cNvPr>
        <xdr:cNvSpPr/>
      </xdr:nvSpPr>
      <xdr:spPr bwMode="auto">
        <a:xfrm>
          <a:off x="3619500"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6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E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F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6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0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1030000}"/>
            </a:ext>
          </a:extLst>
        </xdr:cNvPr>
        <xdr:cNvSpPr/>
      </xdr:nvSpPr>
      <xdr:spPr bwMode="auto">
        <a:xfrm>
          <a:off x="3619500"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6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2030000}"/>
            </a:ext>
          </a:extLst>
        </xdr:cNvPr>
        <xdr:cNvSpPr/>
      </xdr:nvSpPr>
      <xdr:spPr bwMode="auto">
        <a:xfrm>
          <a:off x="46005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6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3030000}"/>
            </a:ext>
          </a:extLst>
        </xdr:cNvPr>
        <xdr:cNvSpPr/>
      </xdr:nvSpPr>
      <xdr:spPr bwMode="auto">
        <a:xfrm>
          <a:off x="3619500" y="6248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68"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64030000}"/>
            </a:ext>
          </a:extLst>
        </xdr:cNvPr>
        <xdr:cNvSpPr/>
      </xdr:nvSpPr>
      <xdr:spPr bwMode="auto">
        <a:xfrm>
          <a:off x="4600575" y="6248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5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6030000}"/>
            </a:ext>
          </a:extLst>
        </xdr:cNvPr>
        <xdr:cNvSpPr/>
      </xdr:nvSpPr>
      <xdr:spPr bwMode="auto">
        <a:xfrm>
          <a:off x="3619500" y="6248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7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7030000}"/>
            </a:ext>
          </a:extLst>
        </xdr:cNvPr>
        <xdr:cNvSpPr/>
      </xdr:nvSpPr>
      <xdr:spPr bwMode="auto">
        <a:xfrm>
          <a:off x="4600575" y="6248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8030000}"/>
            </a:ext>
          </a:extLst>
        </xdr:cNvPr>
        <xdr:cNvSpPr/>
      </xdr:nvSpPr>
      <xdr:spPr bwMode="auto">
        <a:xfrm>
          <a:off x="4562475" y="6248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8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9030000}"/>
            </a:ext>
          </a:extLst>
        </xdr:cNvPr>
        <xdr:cNvSpPr/>
      </xdr:nvSpPr>
      <xdr:spPr bwMode="auto">
        <a:xfrm>
          <a:off x="3619500" y="6248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A030000}"/>
            </a:ext>
          </a:extLst>
        </xdr:cNvPr>
        <xdr:cNvSpPr/>
      </xdr:nvSpPr>
      <xdr:spPr bwMode="auto">
        <a:xfrm>
          <a:off x="4562475" y="6248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B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7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C030000}"/>
            </a:ext>
          </a:extLst>
        </xdr:cNvPr>
        <xdr:cNvSpPr/>
      </xdr:nvSpPr>
      <xdr:spPr bwMode="auto">
        <a:xfrm>
          <a:off x="4562475" y="6248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D030000}"/>
            </a:ext>
          </a:extLst>
        </xdr:cNvPr>
        <xdr:cNvSpPr/>
      </xdr:nvSpPr>
      <xdr:spPr bwMode="auto">
        <a:xfrm>
          <a:off x="4562475" y="6248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E030000}"/>
            </a:ext>
          </a:extLst>
        </xdr:cNvPr>
        <xdr:cNvSpPr/>
      </xdr:nvSpPr>
      <xdr:spPr bwMode="auto">
        <a:xfrm>
          <a:off x="4562475" y="6248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7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6F030000}"/>
            </a:ext>
          </a:extLst>
        </xdr:cNvPr>
        <xdr:cNvSpPr/>
      </xdr:nvSpPr>
      <xdr:spPr bwMode="auto">
        <a:xfrm>
          <a:off x="4600575"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8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0030000}"/>
            </a:ext>
          </a:extLst>
        </xdr:cNvPr>
        <xdr:cNvSpPr/>
      </xdr:nvSpPr>
      <xdr:spPr bwMode="auto">
        <a:xfrm>
          <a:off x="46005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8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1030000}"/>
            </a:ext>
          </a:extLst>
        </xdr:cNvPr>
        <xdr:cNvSpPr/>
      </xdr:nvSpPr>
      <xdr:spPr bwMode="auto">
        <a:xfrm>
          <a:off x="4600575"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2030000}"/>
            </a:ext>
          </a:extLst>
        </xdr:cNvPr>
        <xdr:cNvSpPr/>
      </xdr:nvSpPr>
      <xdr:spPr bwMode="auto">
        <a:xfrm>
          <a:off x="4562475"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3030000}"/>
            </a:ext>
          </a:extLst>
        </xdr:cNvPr>
        <xdr:cNvSpPr/>
      </xdr:nvSpPr>
      <xdr:spPr bwMode="auto">
        <a:xfrm>
          <a:off x="4562475"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8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4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5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6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8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7030000}"/>
            </a:ext>
          </a:extLst>
        </xdr:cNvPr>
        <xdr:cNvSpPr/>
      </xdr:nvSpPr>
      <xdr:spPr bwMode="auto">
        <a:xfrm>
          <a:off x="4562475"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8030000}"/>
            </a:ext>
          </a:extLst>
        </xdr:cNvPr>
        <xdr:cNvSpPr/>
      </xdr:nvSpPr>
      <xdr:spPr bwMode="auto">
        <a:xfrm>
          <a:off x="4562475"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9030000}"/>
            </a:ext>
          </a:extLst>
        </xdr:cNvPr>
        <xdr:cNvSpPr/>
      </xdr:nvSpPr>
      <xdr:spPr bwMode="auto">
        <a:xfrm>
          <a:off x="4562475"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9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A030000}"/>
            </a:ext>
          </a:extLst>
        </xdr:cNvPr>
        <xdr:cNvSpPr/>
      </xdr:nvSpPr>
      <xdr:spPr bwMode="auto">
        <a:xfrm>
          <a:off x="46005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B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C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9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D030000}"/>
            </a:ext>
          </a:extLst>
        </xdr:cNvPr>
        <xdr:cNvSpPr/>
      </xdr:nvSpPr>
      <xdr:spPr bwMode="auto">
        <a:xfrm>
          <a:off x="46005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9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E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F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0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89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1030000}"/>
            </a:ext>
          </a:extLst>
        </xdr:cNvPr>
        <xdr:cNvSpPr/>
      </xdr:nvSpPr>
      <xdr:spPr bwMode="auto">
        <a:xfrm>
          <a:off x="46005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9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2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8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3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4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0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5030000}"/>
            </a:ext>
          </a:extLst>
        </xdr:cNvPr>
        <xdr:cNvSpPr/>
      </xdr:nvSpPr>
      <xdr:spPr bwMode="auto">
        <a:xfrm>
          <a:off x="46005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0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6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7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8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0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9030000}"/>
            </a:ext>
          </a:extLst>
        </xdr:cNvPr>
        <xdr:cNvSpPr/>
      </xdr:nvSpPr>
      <xdr:spPr bwMode="auto">
        <a:xfrm>
          <a:off x="46005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0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A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B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C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0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D030000}"/>
            </a:ext>
          </a:extLst>
        </xdr:cNvPr>
        <xdr:cNvSpPr/>
      </xdr:nvSpPr>
      <xdr:spPr bwMode="auto">
        <a:xfrm>
          <a:off x="46005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10"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8E030000}"/>
            </a:ext>
          </a:extLst>
        </xdr:cNvPr>
        <xdr:cNvSpPr/>
      </xdr:nvSpPr>
      <xdr:spPr bwMode="auto">
        <a:xfrm>
          <a:off x="4600575"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1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F030000}"/>
            </a:ext>
          </a:extLst>
        </xdr:cNvPr>
        <xdr:cNvSpPr/>
      </xdr:nvSpPr>
      <xdr:spPr bwMode="auto">
        <a:xfrm>
          <a:off x="46005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0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1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1030000}"/>
            </a:ext>
          </a:extLst>
        </xdr:cNvPr>
        <xdr:cNvSpPr/>
      </xdr:nvSpPr>
      <xdr:spPr bwMode="auto">
        <a:xfrm>
          <a:off x="4600575"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2030000}"/>
            </a:ext>
          </a:extLst>
        </xdr:cNvPr>
        <xdr:cNvSpPr/>
      </xdr:nvSpPr>
      <xdr:spPr bwMode="auto">
        <a:xfrm>
          <a:off x="4562475"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3030000}"/>
            </a:ext>
          </a:extLst>
        </xdr:cNvPr>
        <xdr:cNvSpPr/>
      </xdr:nvSpPr>
      <xdr:spPr bwMode="auto">
        <a:xfrm>
          <a:off x="4562475"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1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4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5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6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7030000}"/>
            </a:ext>
          </a:extLst>
        </xdr:cNvPr>
        <xdr:cNvSpPr/>
      </xdr:nvSpPr>
      <xdr:spPr bwMode="auto">
        <a:xfrm>
          <a:off x="4562475" y="50482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2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8030000}"/>
            </a:ext>
          </a:extLst>
        </xdr:cNvPr>
        <xdr:cNvSpPr/>
      </xdr:nvSpPr>
      <xdr:spPr bwMode="auto">
        <a:xfrm>
          <a:off x="4562475"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9030000}"/>
            </a:ext>
          </a:extLst>
        </xdr:cNvPr>
        <xdr:cNvSpPr/>
      </xdr:nvSpPr>
      <xdr:spPr bwMode="auto">
        <a:xfrm>
          <a:off x="4562475"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A030000}"/>
            </a:ext>
          </a:extLst>
        </xdr:cNvPr>
        <xdr:cNvSpPr/>
      </xdr:nvSpPr>
      <xdr:spPr bwMode="auto">
        <a:xfrm>
          <a:off x="4562475"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2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B030000}"/>
            </a:ext>
          </a:extLst>
        </xdr:cNvPr>
        <xdr:cNvSpPr/>
      </xdr:nvSpPr>
      <xdr:spPr bwMode="auto">
        <a:xfrm>
          <a:off x="46005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C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D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2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E030000}"/>
            </a:ext>
          </a:extLst>
        </xdr:cNvPr>
        <xdr:cNvSpPr/>
      </xdr:nvSpPr>
      <xdr:spPr bwMode="auto">
        <a:xfrm>
          <a:off x="46005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2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F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0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1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3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2030000}"/>
            </a:ext>
          </a:extLst>
        </xdr:cNvPr>
        <xdr:cNvSpPr/>
      </xdr:nvSpPr>
      <xdr:spPr bwMode="auto">
        <a:xfrm>
          <a:off x="46005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3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3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4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5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3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6030000}"/>
            </a:ext>
          </a:extLst>
        </xdr:cNvPr>
        <xdr:cNvSpPr/>
      </xdr:nvSpPr>
      <xdr:spPr bwMode="auto">
        <a:xfrm>
          <a:off x="46005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3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7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8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9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3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A030000}"/>
            </a:ext>
          </a:extLst>
        </xdr:cNvPr>
        <xdr:cNvSpPr/>
      </xdr:nvSpPr>
      <xdr:spPr bwMode="auto">
        <a:xfrm>
          <a:off x="46005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3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B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C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D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4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E030000}"/>
            </a:ext>
          </a:extLst>
        </xdr:cNvPr>
        <xdr:cNvSpPr/>
      </xdr:nvSpPr>
      <xdr:spPr bwMode="auto">
        <a:xfrm>
          <a:off x="46005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4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AF030000}"/>
            </a:ext>
          </a:extLst>
        </xdr:cNvPr>
        <xdr:cNvSpPr/>
      </xdr:nvSpPr>
      <xdr:spPr bwMode="auto">
        <a:xfrm>
          <a:off x="4600575"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4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0030000}"/>
            </a:ext>
          </a:extLst>
        </xdr:cNvPr>
        <xdr:cNvSpPr/>
      </xdr:nvSpPr>
      <xdr:spPr bwMode="auto">
        <a:xfrm>
          <a:off x="46005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1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4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2030000}"/>
            </a:ext>
          </a:extLst>
        </xdr:cNvPr>
        <xdr:cNvSpPr/>
      </xdr:nvSpPr>
      <xdr:spPr bwMode="auto">
        <a:xfrm>
          <a:off x="4600575"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3030000}"/>
            </a:ext>
          </a:extLst>
        </xdr:cNvPr>
        <xdr:cNvSpPr/>
      </xdr:nvSpPr>
      <xdr:spPr bwMode="auto">
        <a:xfrm>
          <a:off x="4562475"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4030000}"/>
            </a:ext>
          </a:extLst>
        </xdr:cNvPr>
        <xdr:cNvSpPr/>
      </xdr:nvSpPr>
      <xdr:spPr bwMode="auto">
        <a:xfrm>
          <a:off x="4562475"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4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5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6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7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8030000}"/>
            </a:ext>
          </a:extLst>
        </xdr:cNvPr>
        <xdr:cNvSpPr/>
      </xdr:nvSpPr>
      <xdr:spPr bwMode="auto">
        <a:xfrm>
          <a:off x="4562475" y="539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5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9030000}"/>
            </a:ext>
          </a:extLst>
        </xdr:cNvPr>
        <xdr:cNvSpPr/>
      </xdr:nvSpPr>
      <xdr:spPr bwMode="auto">
        <a:xfrm>
          <a:off x="4562475"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A030000}"/>
            </a:ext>
          </a:extLst>
        </xdr:cNvPr>
        <xdr:cNvSpPr/>
      </xdr:nvSpPr>
      <xdr:spPr bwMode="auto">
        <a:xfrm>
          <a:off x="4562475"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B030000}"/>
            </a:ext>
          </a:extLst>
        </xdr:cNvPr>
        <xdr:cNvSpPr/>
      </xdr:nvSpPr>
      <xdr:spPr bwMode="auto">
        <a:xfrm>
          <a:off x="4562475"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5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C030000}"/>
            </a:ext>
          </a:extLst>
        </xdr:cNvPr>
        <xdr:cNvSpPr/>
      </xdr:nvSpPr>
      <xdr:spPr bwMode="auto">
        <a:xfrm>
          <a:off x="46005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D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E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5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F030000}"/>
            </a:ext>
          </a:extLst>
        </xdr:cNvPr>
        <xdr:cNvSpPr/>
      </xdr:nvSpPr>
      <xdr:spPr bwMode="auto">
        <a:xfrm>
          <a:off x="46005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6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0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1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2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6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3030000}"/>
            </a:ext>
          </a:extLst>
        </xdr:cNvPr>
        <xdr:cNvSpPr/>
      </xdr:nvSpPr>
      <xdr:spPr bwMode="auto">
        <a:xfrm>
          <a:off x="46005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6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4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5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6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6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7030000}"/>
            </a:ext>
          </a:extLst>
        </xdr:cNvPr>
        <xdr:cNvSpPr/>
      </xdr:nvSpPr>
      <xdr:spPr bwMode="auto">
        <a:xfrm>
          <a:off x="46005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6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8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9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A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7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B030000}"/>
            </a:ext>
          </a:extLst>
        </xdr:cNvPr>
        <xdr:cNvSpPr/>
      </xdr:nvSpPr>
      <xdr:spPr bwMode="auto">
        <a:xfrm>
          <a:off x="46005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7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C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D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E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7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F030000}"/>
            </a:ext>
          </a:extLst>
        </xdr:cNvPr>
        <xdr:cNvSpPr/>
      </xdr:nvSpPr>
      <xdr:spPr bwMode="auto">
        <a:xfrm>
          <a:off x="46005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7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D0030000}"/>
            </a:ext>
          </a:extLst>
        </xdr:cNvPr>
        <xdr:cNvSpPr/>
      </xdr:nvSpPr>
      <xdr:spPr bwMode="auto">
        <a:xfrm>
          <a:off x="4600575"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7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1030000}"/>
            </a:ext>
          </a:extLst>
        </xdr:cNvPr>
        <xdr:cNvSpPr/>
      </xdr:nvSpPr>
      <xdr:spPr bwMode="auto">
        <a:xfrm>
          <a:off x="46005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2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7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3030000}"/>
            </a:ext>
          </a:extLst>
        </xdr:cNvPr>
        <xdr:cNvSpPr/>
      </xdr:nvSpPr>
      <xdr:spPr bwMode="auto">
        <a:xfrm>
          <a:off x="4600575"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4030000}"/>
            </a:ext>
          </a:extLst>
        </xdr:cNvPr>
        <xdr:cNvSpPr/>
      </xdr:nvSpPr>
      <xdr:spPr bwMode="auto">
        <a:xfrm>
          <a:off x="4562475"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5030000}"/>
            </a:ext>
          </a:extLst>
        </xdr:cNvPr>
        <xdr:cNvSpPr/>
      </xdr:nvSpPr>
      <xdr:spPr bwMode="auto">
        <a:xfrm>
          <a:off x="4562475"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8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6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7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8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9030000}"/>
            </a:ext>
          </a:extLst>
        </xdr:cNvPr>
        <xdr:cNvSpPr/>
      </xdr:nvSpPr>
      <xdr:spPr bwMode="auto">
        <a:xfrm>
          <a:off x="4562475" y="573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8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A030000}"/>
            </a:ext>
          </a:extLst>
        </xdr:cNvPr>
        <xdr:cNvSpPr/>
      </xdr:nvSpPr>
      <xdr:spPr bwMode="auto">
        <a:xfrm>
          <a:off x="4562475"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B030000}"/>
            </a:ext>
          </a:extLst>
        </xdr:cNvPr>
        <xdr:cNvSpPr/>
      </xdr:nvSpPr>
      <xdr:spPr bwMode="auto">
        <a:xfrm>
          <a:off x="4562475"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C030000}"/>
            </a:ext>
          </a:extLst>
        </xdr:cNvPr>
        <xdr:cNvSpPr/>
      </xdr:nvSpPr>
      <xdr:spPr bwMode="auto">
        <a:xfrm>
          <a:off x="4562475"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8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D030000}"/>
            </a:ext>
          </a:extLst>
        </xdr:cNvPr>
        <xdr:cNvSpPr/>
      </xdr:nvSpPr>
      <xdr:spPr bwMode="auto">
        <a:xfrm>
          <a:off x="46005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E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F030000}"/>
            </a:ext>
          </a:extLst>
        </xdr:cNvPr>
        <xdr:cNvSpPr/>
      </xdr:nvSpPr>
      <xdr:spPr bwMode="auto">
        <a:xfrm>
          <a:off x="4562475" y="607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99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0030000}"/>
            </a:ext>
          </a:extLst>
        </xdr:cNvPr>
        <xdr:cNvSpPr/>
      </xdr:nvSpPr>
      <xdr:spPr bwMode="auto">
        <a:xfrm>
          <a:off x="3619500" y="796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9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E1030000}"/>
            </a:ext>
          </a:extLst>
        </xdr:cNvPr>
        <xdr:cNvSpPr/>
      </xdr:nvSpPr>
      <xdr:spPr bwMode="auto">
        <a:xfrm>
          <a:off x="4600575" y="796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9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2030000}"/>
            </a:ext>
          </a:extLst>
        </xdr:cNvPr>
        <xdr:cNvSpPr/>
      </xdr:nvSpPr>
      <xdr:spPr bwMode="auto">
        <a:xfrm>
          <a:off x="3619500" y="796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30</xdr:row>
      <xdr:rowOff>0</xdr:rowOff>
    </xdr:from>
    <xdr:ext cx="304800" cy="247650"/>
    <xdr:sp macro="" textlink="">
      <xdr:nvSpPr>
        <xdr:cNvPr id="99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3030000}"/>
            </a:ext>
          </a:extLst>
        </xdr:cNvPr>
        <xdr:cNvSpPr/>
      </xdr:nvSpPr>
      <xdr:spPr bwMode="auto">
        <a:xfrm>
          <a:off x="4600575" y="796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4030000}"/>
            </a:ext>
          </a:extLst>
        </xdr:cNvPr>
        <xdr:cNvSpPr/>
      </xdr:nvSpPr>
      <xdr:spPr bwMode="auto">
        <a:xfrm>
          <a:off x="4562475" y="796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9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5030000}"/>
            </a:ext>
          </a:extLst>
        </xdr:cNvPr>
        <xdr:cNvSpPr/>
      </xdr:nvSpPr>
      <xdr:spPr bwMode="auto">
        <a:xfrm>
          <a:off x="3619500" y="796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6030000}"/>
            </a:ext>
          </a:extLst>
        </xdr:cNvPr>
        <xdr:cNvSpPr/>
      </xdr:nvSpPr>
      <xdr:spPr bwMode="auto">
        <a:xfrm>
          <a:off x="4562475" y="796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99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7030000}"/>
            </a:ext>
          </a:extLst>
        </xdr:cNvPr>
        <xdr:cNvSpPr/>
      </xdr:nvSpPr>
      <xdr:spPr bwMode="auto">
        <a:xfrm>
          <a:off x="4562475" y="796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0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8030000}"/>
            </a:ext>
          </a:extLst>
        </xdr:cNvPr>
        <xdr:cNvSpPr/>
      </xdr:nvSpPr>
      <xdr:spPr bwMode="auto">
        <a:xfrm>
          <a:off x="4562475" y="796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30</xdr:row>
      <xdr:rowOff>0</xdr:rowOff>
    </xdr:from>
    <xdr:ext cx="304800" cy="247650"/>
    <xdr:sp macro="" textlink="">
      <xdr:nvSpPr>
        <xdr:cNvPr id="10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9030000}"/>
            </a:ext>
          </a:extLst>
        </xdr:cNvPr>
        <xdr:cNvSpPr/>
      </xdr:nvSpPr>
      <xdr:spPr bwMode="auto">
        <a:xfrm>
          <a:off x="4562475" y="796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16</xdr:col>
      <xdr:colOff>41031</xdr:colOff>
      <xdr:row>30</xdr:row>
      <xdr:rowOff>14654</xdr:rowOff>
    </xdr:from>
    <xdr:to>
      <xdr:col>16</xdr:col>
      <xdr:colOff>238125</xdr:colOff>
      <xdr:row>30</xdr:row>
      <xdr:rowOff>200025</xdr:rowOff>
    </xdr:to>
    <xdr:sp macro="" textlink="">
      <xdr:nvSpPr>
        <xdr:cNvPr id="1004" name="テキスト ボックス 1003">
          <a:extLst>
            <a:ext uri="{FF2B5EF4-FFF2-40B4-BE49-F238E27FC236}">
              <a16:creationId xmlns:a16="http://schemas.microsoft.com/office/drawing/2014/main" id="{00000000-0008-0000-0400-0000EC030000}"/>
            </a:ext>
          </a:extLst>
        </xdr:cNvPr>
        <xdr:cNvSpPr txBox="1"/>
      </xdr:nvSpPr>
      <xdr:spPr>
        <a:xfrm>
          <a:off x="7260981" y="12625754"/>
          <a:ext cx="197094" cy="185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en-US" altLang="ja-JP" sz="900">
              <a:latin typeface="HG丸ｺﾞｼｯｸM-PRO" panose="020F0600000000000000" pitchFamily="50" charset="-128"/>
              <a:ea typeface="HG丸ｺﾞｼｯｸM-PRO" panose="020F0600000000000000" pitchFamily="50" charset="-128"/>
            </a:rPr>
            <a:t>B</a:t>
          </a:r>
          <a:endParaRPr kumimoji="1" lang="ja-JP" altLang="en-US" sz="900">
            <a:latin typeface="HG丸ｺﾞｼｯｸM-PRO" panose="020F0600000000000000" pitchFamily="50" charset="-128"/>
            <a:ea typeface="HG丸ｺﾞｼｯｸM-PRO" panose="020F0600000000000000" pitchFamily="50" charset="-128"/>
          </a:endParaRPr>
        </a:p>
      </xdr:txBody>
    </xdr:sp>
    <xdr:clientData/>
  </xdr:twoCellAnchor>
  <xdr:twoCellAnchor>
    <xdr:from>
      <xdr:col>2</xdr:col>
      <xdr:colOff>923192</xdr:colOff>
      <xdr:row>33</xdr:row>
      <xdr:rowOff>7326</xdr:rowOff>
    </xdr:from>
    <xdr:to>
      <xdr:col>3</xdr:col>
      <xdr:colOff>542192</xdr:colOff>
      <xdr:row>33</xdr:row>
      <xdr:rowOff>161192</xdr:rowOff>
    </xdr:to>
    <xdr:sp macro="" textlink="">
      <xdr:nvSpPr>
        <xdr:cNvPr id="1008" name="テキスト ボックス 1007">
          <a:extLst>
            <a:ext uri="{FF2B5EF4-FFF2-40B4-BE49-F238E27FC236}">
              <a16:creationId xmlns:a16="http://schemas.microsoft.com/office/drawing/2014/main" id="{00000000-0008-0000-0400-0000F0030000}"/>
            </a:ext>
          </a:extLst>
        </xdr:cNvPr>
        <xdr:cNvSpPr txBox="1"/>
      </xdr:nvSpPr>
      <xdr:spPr>
        <a:xfrm>
          <a:off x="1961417" y="10284801"/>
          <a:ext cx="571500" cy="153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700">
              <a:latin typeface="HG丸ｺﾞｼｯｸM-PRO" panose="020F0600000000000000" pitchFamily="50" charset="-128"/>
              <a:ea typeface="HG丸ｺﾞｼｯｸM-PRO" panose="020F0600000000000000" pitchFamily="50" charset="-128"/>
            </a:rPr>
            <a:t>（合計）</a:t>
          </a:r>
        </a:p>
      </xdr:txBody>
    </xdr:sp>
    <xdr:clientData/>
  </xdr:twoCellAnchor>
  <xdr:twoCellAnchor>
    <xdr:from>
      <xdr:col>2</xdr:col>
      <xdr:colOff>761266</xdr:colOff>
      <xdr:row>35</xdr:row>
      <xdr:rowOff>7326</xdr:rowOff>
    </xdr:from>
    <xdr:to>
      <xdr:col>6</xdr:col>
      <xdr:colOff>304800</xdr:colOff>
      <xdr:row>35</xdr:row>
      <xdr:rowOff>142875</xdr:rowOff>
    </xdr:to>
    <xdr:sp macro="" textlink="">
      <xdr:nvSpPr>
        <xdr:cNvPr id="1009" name="テキスト ボックス 1008">
          <a:extLst>
            <a:ext uri="{FF2B5EF4-FFF2-40B4-BE49-F238E27FC236}">
              <a16:creationId xmlns:a16="http://schemas.microsoft.com/office/drawing/2014/main" id="{00000000-0008-0000-0400-0000F1030000}"/>
            </a:ext>
          </a:extLst>
        </xdr:cNvPr>
        <xdr:cNvSpPr txBox="1"/>
      </xdr:nvSpPr>
      <xdr:spPr>
        <a:xfrm>
          <a:off x="1809016" y="14447226"/>
          <a:ext cx="1200884" cy="135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700">
              <a:latin typeface="HG丸ｺﾞｼｯｸM-PRO" panose="020F0600000000000000" pitchFamily="50" charset="-128"/>
              <a:ea typeface="HG丸ｺﾞｼｯｸM-PRO" panose="020F0600000000000000" pitchFamily="50" charset="-128"/>
            </a:rPr>
            <a:t>（赤字のときは０円）</a:t>
          </a:r>
        </a:p>
      </xdr:txBody>
    </xdr:sp>
    <xdr:clientData/>
  </xdr:twoCellAnchor>
  <xdr:oneCellAnchor>
    <xdr:from>
      <xdr:col>6</xdr:col>
      <xdr:colOff>9525</xdr:colOff>
      <xdr:row>30</xdr:row>
      <xdr:rowOff>0</xdr:rowOff>
    </xdr:from>
    <xdr:ext cx="301137" cy="254244"/>
    <xdr:sp macro="" textlink="">
      <xdr:nvSpPr>
        <xdr:cNvPr id="10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4030000}"/>
            </a:ext>
          </a:extLst>
        </xdr:cNvPr>
        <xdr:cNvSpPr/>
      </xdr:nvSpPr>
      <xdr:spPr bwMode="auto">
        <a:xfrm>
          <a:off x="3619500" y="36766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7175"/>
    <xdr:sp macro="" textlink="">
      <xdr:nvSpPr>
        <xdr:cNvPr id="101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5030000}"/>
            </a:ext>
          </a:extLst>
        </xdr:cNvPr>
        <xdr:cNvSpPr/>
      </xdr:nvSpPr>
      <xdr:spPr bwMode="auto">
        <a:xfrm>
          <a:off x="3619500" y="38481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6030000}"/>
            </a:ext>
          </a:extLst>
        </xdr:cNvPr>
        <xdr:cNvSpPr/>
      </xdr:nvSpPr>
      <xdr:spPr bwMode="auto">
        <a:xfrm>
          <a:off x="3619500"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7030000}"/>
            </a:ext>
          </a:extLst>
        </xdr:cNvPr>
        <xdr:cNvSpPr/>
      </xdr:nvSpPr>
      <xdr:spPr bwMode="auto">
        <a:xfrm>
          <a:off x="3619500" y="3848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4244"/>
    <xdr:sp macro="" textlink="">
      <xdr:nvSpPr>
        <xdr:cNvPr id="10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8030000}"/>
            </a:ext>
          </a:extLst>
        </xdr:cNvPr>
        <xdr:cNvSpPr/>
      </xdr:nvSpPr>
      <xdr:spPr bwMode="auto">
        <a:xfrm>
          <a:off x="3619500" y="40195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7175"/>
    <xdr:sp macro="" textlink="">
      <xdr:nvSpPr>
        <xdr:cNvPr id="101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9030000}"/>
            </a:ext>
          </a:extLst>
        </xdr:cNvPr>
        <xdr:cNvSpPr/>
      </xdr:nvSpPr>
      <xdr:spPr bwMode="auto">
        <a:xfrm>
          <a:off x="3619500" y="41910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A030000}"/>
            </a:ext>
          </a:extLst>
        </xdr:cNvPr>
        <xdr:cNvSpPr/>
      </xdr:nvSpPr>
      <xdr:spPr bwMode="auto">
        <a:xfrm>
          <a:off x="3619500"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B030000}"/>
            </a:ext>
          </a:extLst>
        </xdr:cNvPr>
        <xdr:cNvSpPr/>
      </xdr:nvSpPr>
      <xdr:spPr bwMode="auto">
        <a:xfrm>
          <a:off x="3619500" y="4191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4244"/>
    <xdr:sp macro="" textlink="">
      <xdr:nvSpPr>
        <xdr:cNvPr id="10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C030000}"/>
            </a:ext>
          </a:extLst>
        </xdr:cNvPr>
        <xdr:cNvSpPr/>
      </xdr:nvSpPr>
      <xdr:spPr bwMode="auto">
        <a:xfrm>
          <a:off x="3619500" y="43624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7175"/>
    <xdr:sp macro="" textlink="">
      <xdr:nvSpPr>
        <xdr:cNvPr id="102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D030000}"/>
            </a:ext>
          </a:extLst>
        </xdr:cNvPr>
        <xdr:cNvSpPr/>
      </xdr:nvSpPr>
      <xdr:spPr bwMode="auto">
        <a:xfrm>
          <a:off x="3619500" y="45339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E030000}"/>
            </a:ext>
          </a:extLst>
        </xdr:cNvPr>
        <xdr:cNvSpPr/>
      </xdr:nvSpPr>
      <xdr:spPr bwMode="auto">
        <a:xfrm>
          <a:off x="3619500"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F030000}"/>
            </a:ext>
          </a:extLst>
        </xdr:cNvPr>
        <xdr:cNvSpPr/>
      </xdr:nvSpPr>
      <xdr:spPr bwMode="auto">
        <a:xfrm>
          <a:off x="3619500" y="453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4244"/>
    <xdr:sp macro="" textlink="">
      <xdr:nvSpPr>
        <xdr:cNvPr id="10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0040000}"/>
            </a:ext>
          </a:extLst>
        </xdr:cNvPr>
        <xdr:cNvSpPr/>
      </xdr:nvSpPr>
      <xdr:spPr bwMode="auto">
        <a:xfrm>
          <a:off x="3619500" y="47053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7175"/>
    <xdr:sp macro="" textlink="">
      <xdr:nvSpPr>
        <xdr:cNvPr id="102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1040000}"/>
            </a:ext>
          </a:extLst>
        </xdr:cNvPr>
        <xdr:cNvSpPr/>
      </xdr:nvSpPr>
      <xdr:spPr bwMode="auto">
        <a:xfrm>
          <a:off x="3619500" y="48768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2040000}"/>
            </a:ext>
          </a:extLst>
        </xdr:cNvPr>
        <xdr:cNvSpPr/>
      </xdr:nvSpPr>
      <xdr:spPr bwMode="auto">
        <a:xfrm>
          <a:off x="3619500"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3040000}"/>
            </a:ext>
          </a:extLst>
        </xdr:cNvPr>
        <xdr:cNvSpPr/>
      </xdr:nvSpPr>
      <xdr:spPr bwMode="auto">
        <a:xfrm>
          <a:off x="3619500" y="4876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4244"/>
    <xdr:sp macro="" textlink="">
      <xdr:nvSpPr>
        <xdr:cNvPr id="10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4040000}"/>
            </a:ext>
          </a:extLst>
        </xdr:cNvPr>
        <xdr:cNvSpPr/>
      </xdr:nvSpPr>
      <xdr:spPr bwMode="auto">
        <a:xfrm>
          <a:off x="3619500" y="50482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7175"/>
    <xdr:sp macro="" textlink="">
      <xdr:nvSpPr>
        <xdr:cNvPr id="102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5040000}"/>
            </a:ext>
          </a:extLst>
        </xdr:cNvPr>
        <xdr:cNvSpPr/>
      </xdr:nvSpPr>
      <xdr:spPr bwMode="auto">
        <a:xfrm>
          <a:off x="3619500" y="52197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6040000}"/>
            </a:ext>
          </a:extLst>
        </xdr:cNvPr>
        <xdr:cNvSpPr/>
      </xdr:nvSpPr>
      <xdr:spPr bwMode="auto">
        <a:xfrm>
          <a:off x="3619500"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7040000}"/>
            </a:ext>
          </a:extLst>
        </xdr:cNvPr>
        <xdr:cNvSpPr/>
      </xdr:nvSpPr>
      <xdr:spPr bwMode="auto">
        <a:xfrm>
          <a:off x="3619500" y="5219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4244"/>
    <xdr:sp macro="" textlink="">
      <xdr:nvSpPr>
        <xdr:cNvPr id="10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8040000}"/>
            </a:ext>
          </a:extLst>
        </xdr:cNvPr>
        <xdr:cNvSpPr/>
      </xdr:nvSpPr>
      <xdr:spPr bwMode="auto">
        <a:xfrm>
          <a:off x="3619500" y="53911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7175"/>
    <xdr:sp macro="" textlink="">
      <xdr:nvSpPr>
        <xdr:cNvPr id="103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9040000}"/>
            </a:ext>
          </a:extLst>
        </xdr:cNvPr>
        <xdr:cNvSpPr/>
      </xdr:nvSpPr>
      <xdr:spPr bwMode="auto">
        <a:xfrm>
          <a:off x="3619500" y="55626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A040000}"/>
            </a:ext>
          </a:extLst>
        </xdr:cNvPr>
        <xdr:cNvSpPr/>
      </xdr:nvSpPr>
      <xdr:spPr bwMode="auto">
        <a:xfrm>
          <a:off x="3619500"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B040000}"/>
            </a:ext>
          </a:extLst>
        </xdr:cNvPr>
        <xdr:cNvSpPr/>
      </xdr:nvSpPr>
      <xdr:spPr bwMode="auto">
        <a:xfrm>
          <a:off x="3619500" y="5562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4244"/>
    <xdr:sp macro="" textlink="">
      <xdr:nvSpPr>
        <xdr:cNvPr id="10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C040000}"/>
            </a:ext>
          </a:extLst>
        </xdr:cNvPr>
        <xdr:cNvSpPr/>
      </xdr:nvSpPr>
      <xdr:spPr bwMode="auto">
        <a:xfrm>
          <a:off x="3619500" y="57340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7175"/>
    <xdr:sp macro="" textlink="">
      <xdr:nvSpPr>
        <xdr:cNvPr id="103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D040000}"/>
            </a:ext>
          </a:extLst>
        </xdr:cNvPr>
        <xdr:cNvSpPr/>
      </xdr:nvSpPr>
      <xdr:spPr bwMode="auto">
        <a:xfrm>
          <a:off x="3619500" y="59055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E040000}"/>
            </a:ext>
          </a:extLst>
        </xdr:cNvPr>
        <xdr:cNvSpPr/>
      </xdr:nvSpPr>
      <xdr:spPr bwMode="auto">
        <a:xfrm>
          <a:off x="3619500"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F040000}"/>
            </a:ext>
          </a:extLst>
        </xdr:cNvPr>
        <xdr:cNvSpPr/>
      </xdr:nvSpPr>
      <xdr:spPr bwMode="auto">
        <a:xfrm>
          <a:off x="3619500" y="590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4244"/>
    <xdr:sp macro="" textlink="">
      <xdr:nvSpPr>
        <xdr:cNvPr id="10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0040000}"/>
            </a:ext>
          </a:extLst>
        </xdr:cNvPr>
        <xdr:cNvSpPr/>
      </xdr:nvSpPr>
      <xdr:spPr bwMode="auto">
        <a:xfrm>
          <a:off x="3619500" y="60769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7175"/>
    <xdr:sp macro="" textlink="">
      <xdr:nvSpPr>
        <xdr:cNvPr id="104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1040000}"/>
            </a:ext>
          </a:extLst>
        </xdr:cNvPr>
        <xdr:cNvSpPr/>
      </xdr:nvSpPr>
      <xdr:spPr bwMode="auto">
        <a:xfrm>
          <a:off x="3619500" y="62484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2040000}"/>
            </a:ext>
          </a:extLst>
        </xdr:cNvPr>
        <xdr:cNvSpPr/>
      </xdr:nvSpPr>
      <xdr:spPr bwMode="auto">
        <a:xfrm>
          <a:off x="3619500" y="6248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3040000}"/>
            </a:ext>
          </a:extLst>
        </xdr:cNvPr>
        <xdr:cNvSpPr/>
      </xdr:nvSpPr>
      <xdr:spPr bwMode="auto">
        <a:xfrm>
          <a:off x="3619500" y="6248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4244"/>
    <xdr:sp macro="" textlink="">
      <xdr:nvSpPr>
        <xdr:cNvPr id="10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4040000}"/>
            </a:ext>
          </a:extLst>
        </xdr:cNvPr>
        <xdr:cNvSpPr/>
      </xdr:nvSpPr>
      <xdr:spPr bwMode="auto">
        <a:xfrm>
          <a:off x="3619500" y="64198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7175"/>
    <xdr:sp macro="" textlink="">
      <xdr:nvSpPr>
        <xdr:cNvPr id="104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5040000}"/>
            </a:ext>
          </a:extLst>
        </xdr:cNvPr>
        <xdr:cNvSpPr/>
      </xdr:nvSpPr>
      <xdr:spPr bwMode="auto">
        <a:xfrm>
          <a:off x="3619500" y="65913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6040000}"/>
            </a:ext>
          </a:extLst>
        </xdr:cNvPr>
        <xdr:cNvSpPr/>
      </xdr:nvSpPr>
      <xdr:spPr bwMode="auto">
        <a:xfrm>
          <a:off x="3619500"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7040000}"/>
            </a:ext>
          </a:extLst>
        </xdr:cNvPr>
        <xdr:cNvSpPr/>
      </xdr:nvSpPr>
      <xdr:spPr bwMode="auto">
        <a:xfrm>
          <a:off x="3619500" y="65913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4244"/>
    <xdr:sp macro="" textlink="">
      <xdr:nvSpPr>
        <xdr:cNvPr id="10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8040000}"/>
            </a:ext>
          </a:extLst>
        </xdr:cNvPr>
        <xdr:cNvSpPr/>
      </xdr:nvSpPr>
      <xdr:spPr bwMode="auto">
        <a:xfrm>
          <a:off x="3619500" y="67627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7175"/>
    <xdr:sp macro="" textlink="">
      <xdr:nvSpPr>
        <xdr:cNvPr id="104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9040000}"/>
            </a:ext>
          </a:extLst>
        </xdr:cNvPr>
        <xdr:cNvSpPr/>
      </xdr:nvSpPr>
      <xdr:spPr bwMode="auto">
        <a:xfrm>
          <a:off x="3619500" y="69342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A040000}"/>
            </a:ext>
          </a:extLst>
        </xdr:cNvPr>
        <xdr:cNvSpPr/>
      </xdr:nvSpPr>
      <xdr:spPr bwMode="auto">
        <a:xfrm>
          <a:off x="3619500"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B040000}"/>
            </a:ext>
          </a:extLst>
        </xdr:cNvPr>
        <xdr:cNvSpPr/>
      </xdr:nvSpPr>
      <xdr:spPr bwMode="auto">
        <a:xfrm>
          <a:off x="3619500" y="69342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4244"/>
    <xdr:sp macro="" textlink="">
      <xdr:nvSpPr>
        <xdr:cNvPr id="10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C040000}"/>
            </a:ext>
          </a:extLst>
        </xdr:cNvPr>
        <xdr:cNvSpPr/>
      </xdr:nvSpPr>
      <xdr:spPr bwMode="auto">
        <a:xfrm>
          <a:off x="3619500" y="71056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7175"/>
    <xdr:sp macro="" textlink="">
      <xdr:nvSpPr>
        <xdr:cNvPr id="105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D040000}"/>
            </a:ext>
          </a:extLst>
        </xdr:cNvPr>
        <xdr:cNvSpPr/>
      </xdr:nvSpPr>
      <xdr:spPr bwMode="auto">
        <a:xfrm>
          <a:off x="3619500" y="72771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E040000}"/>
            </a:ext>
          </a:extLst>
        </xdr:cNvPr>
        <xdr:cNvSpPr/>
      </xdr:nvSpPr>
      <xdr:spPr bwMode="auto">
        <a:xfrm>
          <a:off x="3619500"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F040000}"/>
            </a:ext>
          </a:extLst>
        </xdr:cNvPr>
        <xdr:cNvSpPr/>
      </xdr:nvSpPr>
      <xdr:spPr bwMode="auto">
        <a:xfrm>
          <a:off x="3619500" y="72771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4244"/>
    <xdr:sp macro="" textlink="">
      <xdr:nvSpPr>
        <xdr:cNvPr id="10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0040000}"/>
            </a:ext>
          </a:extLst>
        </xdr:cNvPr>
        <xdr:cNvSpPr/>
      </xdr:nvSpPr>
      <xdr:spPr bwMode="auto">
        <a:xfrm>
          <a:off x="3619500" y="74485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7175"/>
    <xdr:sp macro="" textlink="">
      <xdr:nvSpPr>
        <xdr:cNvPr id="105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1040000}"/>
            </a:ext>
          </a:extLst>
        </xdr:cNvPr>
        <xdr:cNvSpPr/>
      </xdr:nvSpPr>
      <xdr:spPr bwMode="auto">
        <a:xfrm>
          <a:off x="3619500" y="76200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2040000}"/>
            </a:ext>
          </a:extLst>
        </xdr:cNvPr>
        <xdr:cNvSpPr/>
      </xdr:nvSpPr>
      <xdr:spPr bwMode="auto">
        <a:xfrm>
          <a:off x="3619500"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3040000}"/>
            </a:ext>
          </a:extLst>
        </xdr:cNvPr>
        <xdr:cNvSpPr/>
      </xdr:nvSpPr>
      <xdr:spPr bwMode="auto">
        <a:xfrm>
          <a:off x="3619500" y="76200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4244"/>
    <xdr:sp macro="" textlink="">
      <xdr:nvSpPr>
        <xdr:cNvPr id="10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4040000}"/>
            </a:ext>
          </a:extLst>
        </xdr:cNvPr>
        <xdr:cNvSpPr/>
      </xdr:nvSpPr>
      <xdr:spPr bwMode="auto">
        <a:xfrm>
          <a:off x="3619500" y="77914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7175"/>
    <xdr:sp macro="" textlink="">
      <xdr:nvSpPr>
        <xdr:cNvPr id="106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5040000}"/>
            </a:ext>
          </a:extLst>
        </xdr:cNvPr>
        <xdr:cNvSpPr/>
      </xdr:nvSpPr>
      <xdr:spPr bwMode="auto">
        <a:xfrm>
          <a:off x="3619500" y="79629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6040000}"/>
            </a:ext>
          </a:extLst>
        </xdr:cNvPr>
        <xdr:cNvSpPr/>
      </xdr:nvSpPr>
      <xdr:spPr bwMode="auto">
        <a:xfrm>
          <a:off x="3619500" y="796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7040000}"/>
            </a:ext>
          </a:extLst>
        </xdr:cNvPr>
        <xdr:cNvSpPr/>
      </xdr:nvSpPr>
      <xdr:spPr bwMode="auto">
        <a:xfrm>
          <a:off x="3619500" y="7962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4244"/>
    <xdr:sp macro="" textlink="">
      <xdr:nvSpPr>
        <xdr:cNvPr id="106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8040000}"/>
            </a:ext>
          </a:extLst>
        </xdr:cNvPr>
        <xdr:cNvSpPr/>
      </xdr:nvSpPr>
      <xdr:spPr bwMode="auto">
        <a:xfrm>
          <a:off x="3619500" y="81343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7175"/>
    <xdr:sp macro="" textlink="">
      <xdr:nvSpPr>
        <xdr:cNvPr id="106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9040000}"/>
            </a:ext>
          </a:extLst>
        </xdr:cNvPr>
        <xdr:cNvSpPr/>
      </xdr:nvSpPr>
      <xdr:spPr bwMode="auto">
        <a:xfrm>
          <a:off x="3619500" y="83058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A040000}"/>
            </a:ext>
          </a:extLst>
        </xdr:cNvPr>
        <xdr:cNvSpPr/>
      </xdr:nvSpPr>
      <xdr:spPr bwMode="auto">
        <a:xfrm>
          <a:off x="3619500" y="8305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B040000}"/>
            </a:ext>
          </a:extLst>
        </xdr:cNvPr>
        <xdr:cNvSpPr/>
      </xdr:nvSpPr>
      <xdr:spPr bwMode="auto">
        <a:xfrm>
          <a:off x="3619500" y="8305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4244"/>
    <xdr:sp macro="" textlink="">
      <xdr:nvSpPr>
        <xdr:cNvPr id="10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C040000}"/>
            </a:ext>
          </a:extLst>
        </xdr:cNvPr>
        <xdr:cNvSpPr/>
      </xdr:nvSpPr>
      <xdr:spPr bwMode="auto">
        <a:xfrm>
          <a:off x="3619500" y="84772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1137" cy="257175"/>
    <xdr:sp macro="" textlink="">
      <xdr:nvSpPr>
        <xdr:cNvPr id="106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D040000}"/>
            </a:ext>
          </a:extLst>
        </xdr:cNvPr>
        <xdr:cNvSpPr/>
      </xdr:nvSpPr>
      <xdr:spPr bwMode="auto">
        <a:xfrm>
          <a:off x="3619500" y="86487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E040000}"/>
            </a:ext>
          </a:extLst>
        </xdr:cNvPr>
        <xdr:cNvSpPr/>
      </xdr:nvSpPr>
      <xdr:spPr bwMode="auto">
        <a:xfrm>
          <a:off x="3619500" y="8648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30</xdr:row>
      <xdr:rowOff>0</xdr:rowOff>
    </xdr:from>
    <xdr:ext cx="304800" cy="247650"/>
    <xdr:sp macro="" textlink="">
      <xdr:nvSpPr>
        <xdr:cNvPr id="10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F040000}"/>
            </a:ext>
          </a:extLst>
        </xdr:cNvPr>
        <xdr:cNvSpPr/>
      </xdr:nvSpPr>
      <xdr:spPr bwMode="auto">
        <a:xfrm>
          <a:off x="3619500" y="86487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42</xdr:row>
      <xdr:rowOff>180975</xdr:rowOff>
    </xdr:from>
    <xdr:ext cx="301137" cy="254244"/>
    <xdr:sp macro="" textlink="">
      <xdr:nvSpPr>
        <xdr:cNvPr id="10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0040000}"/>
            </a:ext>
          </a:extLst>
        </xdr:cNvPr>
        <xdr:cNvSpPr/>
      </xdr:nvSpPr>
      <xdr:spPr bwMode="auto">
        <a:xfrm>
          <a:off x="3619500" y="15078075"/>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42</xdr:row>
      <xdr:rowOff>190500</xdr:rowOff>
    </xdr:from>
    <xdr:ext cx="304800" cy="254244"/>
    <xdr:sp macro="" textlink="">
      <xdr:nvSpPr>
        <xdr:cNvPr id="107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1040000}"/>
            </a:ext>
          </a:extLst>
        </xdr:cNvPr>
        <xdr:cNvSpPr/>
      </xdr:nvSpPr>
      <xdr:spPr bwMode="auto">
        <a:xfrm>
          <a:off x="4600575" y="15078075"/>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43</xdr:row>
      <xdr:rowOff>180975</xdr:rowOff>
    </xdr:from>
    <xdr:ext cx="301137" cy="257175"/>
    <xdr:sp macro="" textlink="">
      <xdr:nvSpPr>
        <xdr:cNvPr id="107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2040000}"/>
            </a:ext>
          </a:extLst>
        </xdr:cNvPr>
        <xdr:cNvSpPr/>
      </xdr:nvSpPr>
      <xdr:spPr bwMode="auto">
        <a:xfrm>
          <a:off x="3619500" y="1524952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43</xdr:row>
      <xdr:rowOff>180975</xdr:rowOff>
    </xdr:from>
    <xdr:ext cx="304800" cy="257175"/>
    <xdr:sp macro="" textlink="">
      <xdr:nvSpPr>
        <xdr:cNvPr id="107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33040000}"/>
            </a:ext>
          </a:extLst>
        </xdr:cNvPr>
        <xdr:cNvSpPr/>
      </xdr:nvSpPr>
      <xdr:spPr bwMode="auto">
        <a:xfrm>
          <a:off x="4600575" y="15249525"/>
          <a:ext cx="3048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44</xdr:row>
      <xdr:rowOff>0</xdr:rowOff>
    </xdr:from>
    <xdr:ext cx="304800" cy="247650"/>
    <xdr:sp macro="" textlink="">
      <xdr:nvSpPr>
        <xdr:cNvPr id="10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4040000}"/>
            </a:ext>
          </a:extLst>
        </xdr:cNvPr>
        <xdr:cNvSpPr/>
      </xdr:nvSpPr>
      <xdr:spPr bwMode="auto">
        <a:xfrm>
          <a:off x="3619500"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44</xdr:row>
      <xdr:rowOff>0</xdr:rowOff>
    </xdr:from>
    <xdr:ext cx="304800" cy="247650"/>
    <xdr:sp macro="" textlink="">
      <xdr:nvSpPr>
        <xdr:cNvPr id="107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5040000}"/>
            </a:ext>
          </a:extLst>
        </xdr:cNvPr>
        <xdr:cNvSpPr/>
      </xdr:nvSpPr>
      <xdr:spPr bwMode="auto">
        <a:xfrm>
          <a:off x="46005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180975</xdr:rowOff>
    </xdr:from>
    <xdr:ext cx="304800" cy="247650"/>
    <xdr:sp macro="" textlink="">
      <xdr:nvSpPr>
        <xdr:cNvPr id="10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6040000}"/>
            </a:ext>
          </a:extLst>
        </xdr:cNvPr>
        <xdr:cNvSpPr/>
      </xdr:nvSpPr>
      <xdr:spPr bwMode="auto">
        <a:xfrm>
          <a:off x="45624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43</xdr:row>
      <xdr:rowOff>180975</xdr:rowOff>
    </xdr:from>
    <xdr:ext cx="304800" cy="247650"/>
    <xdr:sp macro="" textlink="">
      <xdr:nvSpPr>
        <xdr:cNvPr id="10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7040000}"/>
            </a:ext>
          </a:extLst>
        </xdr:cNvPr>
        <xdr:cNvSpPr/>
      </xdr:nvSpPr>
      <xdr:spPr bwMode="auto">
        <a:xfrm>
          <a:off x="3619500" y="1524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43</xdr:row>
      <xdr:rowOff>190500</xdr:rowOff>
    </xdr:from>
    <xdr:ext cx="304800" cy="247650"/>
    <xdr:sp macro="" textlink="">
      <xdr:nvSpPr>
        <xdr:cNvPr id="108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8040000}"/>
            </a:ext>
          </a:extLst>
        </xdr:cNvPr>
        <xdr:cNvSpPr/>
      </xdr:nvSpPr>
      <xdr:spPr bwMode="auto">
        <a:xfrm>
          <a:off x="4600575" y="1524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10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9040000}"/>
            </a:ext>
          </a:extLst>
        </xdr:cNvPr>
        <xdr:cNvSpPr/>
      </xdr:nvSpPr>
      <xdr:spPr bwMode="auto">
        <a:xfrm>
          <a:off x="4562475" y="1524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43</xdr:row>
      <xdr:rowOff>180975</xdr:rowOff>
    </xdr:from>
    <xdr:ext cx="304800" cy="247650"/>
    <xdr:sp macro="" textlink="">
      <xdr:nvSpPr>
        <xdr:cNvPr id="10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A040000}"/>
            </a:ext>
          </a:extLst>
        </xdr:cNvPr>
        <xdr:cNvSpPr/>
      </xdr:nvSpPr>
      <xdr:spPr bwMode="auto">
        <a:xfrm>
          <a:off x="3619500" y="1524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44</xdr:row>
      <xdr:rowOff>0</xdr:rowOff>
    </xdr:from>
    <xdr:ext cx="304800" cy="247650"/>
    <xdr:sp macro="" textlink="">
      <xdr:nvSpPr>
        <xdr:cNvPr id="108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B040000}"/>
            </a:ext>
          </a:extLst>
        </xdr:cNvPr>
        <xdr:cNvSpPr/>
      </xdr:nvSpPr>
      <xdr:spPr bwMode="auto">
        <a:xfrm>
          <a:off x="3619500"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44</xdr:row>
      <xdr:rowOff>0</xdr:rowOff>
    </xdr:from>
    <xdr:ext cx="304800" cy="247650"/>
    <xdr:sp macro="" textlink="">
      <xdr:nvSpPr>
        <xdr:cNvPr id="10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C040000}"/>
            </a:ext>
          </a:extLst>
        </xdr:cNvPr>
        <xdr:cNvSpPr/>
      </xdr:nvSpPr>
      <xdr:spPr bwMode="auto">
        <a:xfrm>
          <a:off x="3619500"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10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D040000}"/>
            </a:ext>
          </a:extLst>
        </xdr:cNvPr>
        <xdr:cNvSpPr/>
      </xdr:nvSpPr>
      <xdr:spPr bwMode="auto">
        <a:xfrm>
          <a:off x="4562475" y="1524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08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E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0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F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0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0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180975</xdr:rowOff>
    </xdr:from>
    <xdr:ext cx="304800" cy="247650"/>
    <xdr:sp macro="" textlink="">
      <xdr:nvSpPr>
        <xdr:cNvPr id="10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1040000}"/>
            </a:ext>
          </a:extLst>
        </xdr:cNvPr>
        <xdr:cNvSpPr/>
      </xdr:nvSpPr>
      <xdr:spPr bwMode="auto">
        <a:xfrm>
          <a:off x="45624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109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2040000}"/>
            </a:ext>
          </a:extLst>
        </xdr:cNvPr>
        <xdr:cNvSpPr/>
      </xdr:nvSpPr>
      <xdr:spPr bwMode="auto">
        <a:xfrm>
          <a:off x="4562475" y="1524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10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3040000}"/>
            </a:ext>
          </a:extLst>
        </xdr:cNvPr>
        <xdr:cNvSpPr/>
      </xdr:nvSpPr>
      <xdr:spPr bwMode="auto">
        <a:xfrm>
          <a:off x="4562475" y="1524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10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4040000}"/>
            </a:ext>
          </a:extLst>
        </xdr:cNvPr>
        <xdr:cNvSpPr/>
      </xdr:nvSpPr>
      <xdr:spPr bwMode="auto">
        <a:xfrm>
          <a:off x="4562475" y="1524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44</xdr:row>
      <xdr:rowOff>0</xdr:rowOff>
    </xdr:from>
    <xdr:ext cx="304800" cy="247650"/>
    <xdr:sp macro="" textlink="">
      <xdr:nvSpPr>
        <xdr:cNvPr id="10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5040000}"/>
            </a:ext>
          </a:extLst>
        </xdr:cNvPr>
        <xdr:cNvSpPr/>
      </xdr:nvSpPr>
      <xdr:spPr bwMode="auto">
        <a:xfrm>
          <a:off x="3619500"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44</xdr:row>
      <xdr:rowOff>0</xdr:rowOff>
    </xdr:from>
    <xdr:ext cx="304800" cy="247650"/>
    <xdr:sp macro="" textlink="">
      <xdr:nvSpPr>
        <xdr:cNvPr id="109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6040000}"/>
            </a:ext>
          </a:extLst>
        </xdr:cNvPr>
        <xdr:cNvSpPr/>
      </xdr:nvSpPr>
      <xdr:spPr bwMode="auto">
        <a:xfrm>
          <a:off x="46005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44</xdr:row>
      <xdr:rowOff>0</xdr:rowOff>
    </xdr:from>
    <xdr:ext cx="304800" cy="247650"/>
    <xdr:sp macro="" textlink="">
      <xdr:nvSpPr>
        <xdr:cNvPr id="109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7040000}"/>
            </a:ext>
          </a:extLst>
        </xdr:cNvPr>
        <xdr:cNvSpPr/>
      </xdr:nvSpPr>
      <xdr:spPr bwMode="auto">
        <a:xfrm>
          <a:off x="3619500"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44</xdr:row>
      <xdr:rowOff>0</xdr:rowOff>
    </xdr:from>
    <xdr:ext cx="304800" cy="247650"/>
    <xdr:sp macro="" textlink="">
      <xdr:nvSpPr>
        <xdr:cNvPr id="109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48040000}"/>
            </a:ext>
          </a:extLst>
        </xdr:cNvPr>
        <xdr:cNvSpPr/>
      </xdr:nvSpPr>
      <xdr:spPr bwMode="auto">
        <a:xfrm>
          <a:off x="46005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0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9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44</xdr:row>
      <xdr:rowOff>0</xdr:rowOff>
    </xdr:from>
    <xdr:ext cx="304800" cy="247650"/>
    <xdr:sp macro="" textlink="">
      <xdr:nvSpPr>
        <xdr:cNvPr id="10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A040000}"/>
            </a:ext>
          </a:extLst>
        </xdr:cNvPr>
        <xdr:cNvSpPr/>
      </xdr:nvSpPr>
      <xdr:spPr bwMode="auto">
        <a:xfrm>
          <a:off x="3619500"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44</xdr:row>
      <xdr:rowOff>0</xdr:rowOff>
    </xdr:from>
    <xdr:ext cx="304800" cy="247650"/>
    <xdr:sp macro="" textlink="">
      <xdr:nvSpPr>
        <xdr:cNvPr id="109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B040000}"/>
            </a:ext>
          </a:extLst>
        </xdr:cNvPr>
        <xdr:cNvSpPr/>
      </xdr:nvSpPr>
      <xdr:spPr bwMode="auto">
        <a:xfrm>
          <a:off x="46005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C04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44</xdr:row>
      <xdr:rowOff>0</xdr:rowOff>
    </xdr:from>
    <xdr:ext cx="304800" cy="247650"/>
    <xdr:sp macro="" textlink="">
      <xdr:nvSpPr>
        <xdr:cNvPr id="11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D040000}"/>
            </a:ext>
          </a:extLst>
        </xdr:cNvPr>
        <xdr:cNvSpPr/>
      </xdr:nvSpPr>
      <xdr:spPr bwMode="auto">
        <a:xfrm>
          <a:off x="3619500"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E04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F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0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004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104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204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42</xdr:row>
      <xdr:rowOff>190500</xdr:rowOff>
    </xdr:from>
    <xdr:ext cx="304800" cy="247650"/>
    <xdr:sp macro="" textlink="">
      <xdr:nvSpPr>
        <xdr:cNvPr id="110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3040000}"/>
            </a:ext>
          </a:extLst>
        </xdr:cNvPr>
        <xdr:cNvSpPr/>
      </xdr:nvSpPr>
      <xdr:spPr bwMode="auto">
        <a:xfrm>
          <a:off x="46005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180975</xdr:rowOff>
    </xdr:from>
    <xdr:ext cx="304800" cy="247650"/>
    <xdr:sp macro="" textlink="">
      <xdr:nvSpPr>
        <xdr:cNvPr id="110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4040000}"/>
            </a:ext>
          </a:extLst>
        </xdr:cNvPr>
        <xdr:cNvSpPr/>
      </xdr:nvSpPr>
      <xdr:spPr bwMode="auto">
        <a:xfrm>
          <a:off x="45624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180975</xdr:rowOff>
    </xdr:from>
    <xdr:ext cx="304800" cy="247650"/>
    <xdr:sp macro="" textlink="">
      <xdr:nvSpPr>
        <xdr:cNvPr id="11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5040000}"/>
            </a:ext>
          </a:extLst>
        </xdr:cNvPr>
        <xdr:cNvSpPr/>
      </xdr:nvSpPr>
      <xdr:spPr bwMode="auto">
        <a:xfrm>
          <a:off x="45624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180975</xdr:rowOff>
    </xdr:from>
    <xdr:ext cx="304800" cy="247650"/>
    <xdr:sp macro="" textlink="">
      <xdr:nvSpPr>
        <xdr:cNvPr id="11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6040000}"/>
            </a:ext>
          </a:extLst>
        </xdr:cNvPr>
        <xdr:cNvSpPr/>
      </xdr:nvSpPr>
      <xdr:spPr bwMode="auto">
        <a:xfrm>
          <a:off x="45624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42</xdr:row>
      <xdr:rowOff>190500</xdr:rowOff>
    </xdr:from>
    <xdr:ext cx="304800" cy="247650"/>
    <xdr:sp macro="" textlink="">
      <xdr:nvSpPr>
        <xdr:cNvPr id="111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7040000}"/>
            </a:ext>
          </a:extLst>
        </xdr:cNvPr>
        <xdr:cNvSpPr/>
      </xdr:nvSpPr>
      <xdr:spPr bwMode="auto">
        <a:xfrm>
          <a:off x="46005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180975</xdr:rowOff>
    </xdr:from>
    <xdr:ext cx="304800" cy="247650"/>
    <xdr:sp macro="" textlink="">
      <xdr:nvSpPr>
        <xdr:cNvPr id="111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8040000}"/>
            </a:ext>
          </a:extLst>
        </xdr:cNvPr>
        <xdr:cNvSpPr/>
      </xdr:nvSpPr>
      <xdr:spPr bwMode="auto">
        <a:xfrm>
          <a:off x="45624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180975</xdr:rowOff>
    </xdr:from>
    <xdr:ext cx="304800" cy="247650"/>
    <xdr:sp macro="" textlink="">
      <xdr:nvSpPr>
        <xdr:cNvPr id="11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9040000}"/>
            </a:ext>
          </a:extLst>
        </xdr:cNvPr>
        <xdr:cNvSpPr/>
      </xdr:nvSpPr>
      <xdr:spPr bwMode="auto">
        <a:xfrm>
          <a:off x="45624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180975</xdr:rowOff>
    </xdr:from>
    <xdr:ext cx="304800" cy="247650"/>
    <xdr:sp macro="" textlink="">
      <xdr:nvSpPr>
        <xdr:cNvPr id="11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A040000}"/>
            </a:ext>
          </a:extLst>
        </xdr:cNvPr>
        <xdr:cNvSpPr/>
      </xdr:nvSpPr>
      <xdr:spPr bwMode="auto">
        <a:xfrm>
          <a:off x="45624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42</xdr:row>
      <xdr:rowOff>190500</xdr:rowOff>
    </xdr:from>
    <xdr:ext cx="304800" cy="247650"/>
    <xdr:sp macro="" textlink="">
      <xdr:nvSpPr>
        <xdr:cNvPr id="111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B040000}"/>
            </a:ext>
          </a:extLst>
        </xdr:cNvPr>
        <xdr:cNvSpPr/>
      </xdr:nvSpPr>
      <xdr:spPr bwMode="auto">
        <a:xfrm>
          <a:off x="46005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180975</xdr:rowOff>
    </xdr:from>
    <xdr:ext cx="304800" cy="247650"/>
    <xdr:sp macro="" textlink="">
      <xdr:nvSpPr>
        <xdr:cNvPr id="111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C040000}"/>
            </a:ext>
          </a:extLst>
        </xdr:cNvPr>
        <xdr:cNvSpPr/>
      </xdr:nvSpPr>
      <xdr:spPr bwMode="auto">
        <a:xfrm>
          <a:off x="45624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180975</xdr:rowOff>
    </xdr:from>
    <xdr:ext cx="304800" cy="247650"/>
    <xdr:sp macro="" textlink="">
      <xdr:nvSpPr>
        <xdr:cNvPr id="11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D040000}"/>
            </a:ext>
          </a:extLst>
        </xdr:cNvPr>
        <xdr:cNvSpPr/>
      </xdr:nvSpPr>
      <xdr:spPr bwMode="auto">
        <a:xfrm>
          <a:off x="45624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180975</xdr:rowOff>
    </xdr:from>
    <xdr:ext cx="304800" cy="247650"/>
    <xdr:sp macro="" textlink="">
      <xdr:nvSpPr>
        <xdr:cNvPr id="11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E040000}"/>
            </a:ext>
          </a:extLst>
        </xdr:cNvPr>
        <xdr:cNvSpPr/>
      </xdr:nvSpPr>
      <xdr:spPr bwMode="auto">
        <a:xfrm>
          <a:off x="45624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42</xdr:row>
      <xdr:rowOff>190500</xdr:rowOff>
    </xdr:from>
    <xdr:ext cx="304800" cy="247650"/>
    <xdr:sp macro="" textlink="">
      <xdr:nvSpPr>
        <xdr:cNvPr id="111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F040000}"/>
            </a:ext>
          </a:extLst>
        </xdr:cNvPr>
        <xdr:cNvSpPr/>
      </xdr:nvSpPr>
      <xdr:spPr bwMode="auto">
        <a:xfrm>
          <a:off x="46005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180975</xdr:rowOff>
    </xdr:from>
    <xdr:ext cx="304800" cy="247650"/>
    <xdr:sp macro="" textlink="">
      <xdr:nvSpPr>
        <xdr:cNvPr id="112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0040000}"/>
            </a:ext>
          </a:extLst>
        </xdr:cNvPr>
        <xdr:cNvSpPr/>
      </xdr:nvSpPr>
      <xdr:spPr bwMode="auto">
        <a:xfrm>
          <a:off x="45624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180975</xdr:rowOff>
    </xdr:from>
    <xdr:ext cx="304800" cy="247650"/>
    <xdr:sp macro="" textlink="">
      <xdr:nvSpPr>
        <xdr:cNvPr id="11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1040000}"/>
            </a:ext>
          </a:extLst>
        </xdr:cNvPr>
        <xdr:cNvSpPr/>
      </xdr:nvSpPr>
      <xdr:spPr bwMode="auto">
        <a:xfrm>
          <a:off x="45624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180975</xdr:rowOff>
    </xdr:from>
    <xdr:ext cx="304800" cy="247650"/>
    <xdr:sp macro="" textlink="">
      <xdr:nvSpPr>
        <xdr:cNvPr id="11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2040000}"/>
            </a:ext>
          </a:extLst>
        </xdr:cNvPr>
        <xdr:cNvSpPr/>
      </xdr:nvSpPr>
      <xdr:spPr bwMode="auto">
        <a:xfrm>
          <a:off x="45624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42</xdr:row>
      <xdr:rowOff>190500</xdr:rowOff>
    </xdr:from>
    <xdr:ext cx="304800" cy="247650"/>
    <xdr:sp macro="" textlink="">
      <xdr:nvSpPr>
        <xdr:cNvPr id="112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3040000}"/>
            </a:ext>
          </a:extLst>
        </xdr:cNvPr>
        <xdr:cNvSpPr/>
      </xdr:nvSpPr>
      <xdr:spPr bwMode="auto">
        <a:xfrm>
          <a:off x="46005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43</xdr:row>
      <xdr:rowOff>180975</xdr:rowOff>
    </xdr:from>
    <xdr:ext cx="304800" cy="247650"/>
    <xdr:sp macro="" textlink="">
      <xdr:nvSpPr>
        <xdr:cNvPr id="112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64040000}"/>
            </a:ext>
          </a:extLst>
        </xdr:cNvPr>
        <xdr:cNvSpPr/>
      </xdr:nvSpPr>
      <xdr:spPr bwMode="auto">
        <a:xfrm>
          <a:off x="4600575" y="1524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44</xdr:row>
      <xdr:rowOff>0</xdr:rowOff>
    </xdr:from>
    <xdr:ext cx="304800" cy="247650"/>
    <xdr:sp macro="" textlink="">
      <xdr:nvSpPr>
        <xdr:cNvPr id="112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5040000}"/>
            </a:ext>
          </a:extLst>
        </xdr:cNvPr>
        <xdr:cNvSpPr/>
      </xdr:nvSpPr>
      <xdr:spPr bwMode="auto">
        <a:xfrm>
          <a:off x="46005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180975</xdr:rowOff>
    </xdr:from>
    <xdr:ext cx="304800" cy="247650"/>
    <xdr:sp macro="" textlink="">
      <xdr:nvSpPr>
        <xdr:cNvPr id="11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6040000}"/>
            </a:ext>
          </a:extLst>
        </xdr:cNvPr>
        <xdr:cNvSpPr/>
      </xdr:nvSpPr>
      <xdr:spPr bwMode="auto">
        <a:xfrm>
          <a:off x="45624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43</xdr:row>
      <xdr:rowOff>190500</xdr:rowOff>
    </xdr:from>
    <xdr:ext cx="304800" cy="247650"/>
    <xdr:sp macro="" textlink="">
      <xdr:nvSpPr>
        <xdr:cNvPr id="112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7040000}"/>
            </a:ext>
          </a:extLst>
        </xdr:cNvPr>
        <xdr:cNvSpPr/>
      </xdr:nvSpPr>
      <xdr:spPr bwMode="auto">
        <a:xfrm>
          <a:off x="4600575" y="1524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11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8040000}"/>
            </a:ext>
          </a:extLst>
        </xdr:cNvPr>
        <xdr:cNvSpPr/>
      </xdr:nvSpPr>
      <xdr:spPr bwMode="auto">
        <a:xfrm>
          <a:off x="4562475" y="1524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11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9040000}"/>
            </a:ext>
          </a:extLst>
        </xdr:cNvPr>
        <xdr:cNvSpPr/>
      </xdr:nvSpPr>
      <xdr:spPr bwMode="auto">
        <a:xfrm>
          <a:off x="4562475" y="1524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3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A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B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C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180975</xdr:rowOff>
    </xdr:from>
    <xdr:ext cx="304800" cy="247650"/>
    <xdr:sp macro="" textlink="">
      <xdr:nvSpPr>
        <xdr:cNvPr id="11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D040000}"/>
            </a:ext>
          </a:extLst>
        </xdr:cNvPr>
        <xdr:cNvSpPr/>
      </xdr:nvSpPr>
      <xdr:spPr bwMode="auto">
        <a:xfrm>
          <a:off x="4562475" y="1507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113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E040000}"/>
            </a:ext>
          </a:extLst>
        </xdr:cNvPr>
        <xdr:cNvSpPr/>
      </xdr:nvSpPr>
      <xdr:spPr bwMode="auto">
        <a:xfrm>
          <a:off x="4562475" y="1524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11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F040000}"/>
            </a:ext>
          </a:extLst>
        </xdr:cNvPr>
        <xdr:cNvSpPr/>
      </xdr:nvSpPr>
      <xdr:spPr bwMode="auto">
        <a:xfrm>
          <a:off x="4562475" y="1524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11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0040000}"/>
            </a:ext>
          </a:extLst>
        </xdr:cNvPr>
        <xdr:cNvSpPr/>
      </xdr:nvSpPr>
      <xdr:spPr bwMode="auto">
        <a:xfrm>
          <a:off x="4562475" y="152495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44</xdr:row>
      <xdr:rowOff>0</xdr:rowOff>
    </xdr:from>
    <xdr:ext cx="304800" cy="247650"/>
    <xdr:sp macro="" textlink="">
      <xdr:nvSpPr>
        <xdr:cNvPr id="113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1040000}"/>
            </a:ext>
          </a:extLst>
        </xdr:cNvPr>
        <xdr:cNvSpPr/>
      </xdr:nvSpPr>
      <xdr:spPr bwMode="auto">
        <a:xfrm>
          <a:off x="46005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2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3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44</xdr:row>
      <xdr:rowOff>0</xdr:rowOff>
    </xdr:from>
    <xdr:ext cx="304800" cy="247650"/>
    <xdr:sp macro="" textlink="">
      <xdr:nvSpPr>
        <xdr:cNvPr id="114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4040000}"/>
            </a:ext>
          </a:extLst>
        </xdr:cNvPr>
        <xdr:cNvSpPr/>
      </xdr:nvSpPr>
      <xdr:spPr bwMode="auto">
        <a:xfrm>
          <a:off x="46005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4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5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6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7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44</xdr:row>
      <xdr:rowOff>0</xdr:rowOff>
    </xdr:from>
    <xdr:ext cx="304800" cy="247650"/>
    <xdr:sp macro="" textlink="">
      <xdr:nvSpPr>
        <xdr:cNvPr id="114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8040000}"/>
            </a:ext>
          </a:extLst>
        </xdr:cNvPr>
        <xdr:cNvSpPr/>
      </xdr:nvSpPr>
      <xdr:spPr bwMode="auto">
        <a:xfrm>
          <a:off x="46005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4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9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A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B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44</xdr:row>
      <xdr:rowOff>0</xdr:rowOff>
    </xdr:from>
    <xdr:ext cx="304800" cy="247650"/>
    <xdr:sp macro="" textlink="">
      <xdr:nvSpPr>
        <xdr:cNvPr id="114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C040000}"/>
            </a:ext>
          </a:extLst>
        </xdr:cNvPr>
        <xdr:cNvSpPr/>
      </xdr:nvSpPr>
      <xdr:spPr bwMode="auto">
        <a:xfrm>
          <a:off x="46005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4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D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E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F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44</xdr:row>
      <xdr:rowOff>0</xdr:rowOff>
    </xdr:from>
    <xdr:ext cx="304800" cy="247650"/>
    <xdr:sp macro="" textlink="">
      <xdr:nvSpPr>
        <xdr:cNvPr id="115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0040000}"/>
            </a:ext>
          </a:extLst>
        </xdr:cNvPr>
        <xdr:cNvSpPr/>
      </xdr:nvSpPr>
      <xdr:spPr bwMode="auto">
        <a:xfrm>
          <a:off x="46005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5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1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2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3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44</xdr:row>
      <xdr:rowOff>0</xdr:rowOff>
    </xdr:from>
    <xdr:ext cx="304800" cy="247650"/>
    <xdr:sp macro="" textlink="">
      <xdr:nvSpPr>
        <xdr:cNvPr id="115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4040000}"/>
            </a:ext>
          </a:extLst>
        </xdr:cNvPr>
        <xdr:cNvSpPr/>
      </xdr:nvSpPr>
      <xdr:spPr bwMode="auto">
        <a:xfrm>
          <a:off x="46005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44</xdr:row>
      <xdr:rowOff>0</xdr:rowOff>
    </xdr:from>
    <xdr:ext cx="304800" cy="247650"/>
    <xdr:sp macro="" textlink="">
      <xdr:nvSpPr>
        <xdr:cNvPr id="115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85040000}"/>
            </a:ext>
          </a:extLst>
        </xdr:cNvPr>
        <xdr:cNvSpPr/>
      </xdr:nvSpPr>
      <xdr:spPr bwMode="auto">
        <a:xfrm>
          <a:off x="46005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6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44</xdr:row>
      <xdr:rowOff>0</xdr:rowOff>
    </xdr:from>
    <xdr:ext cx="304800" cy="247650"/>
    <xdr:sp macro="" textlink="">
      <xdr:nvSpPr>
        <xdr:cNvPr id="115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7040000}"/>
            </a:ext>
          </a:extLst>
        </xdr:cNvPr>
        <xdr:cNvSpPr/>
      </xdr:nvSpPr>
      <xdr:spPr bwMode="auto">
        <a:xfrm>
          <a:off x="46005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804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904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A040000}"/>
            </a:ext>
          </a:extLst>
        </xdr:cNvPr>
        <xdr:cNvSpPr/>
      </xdr:nvSpPr>
      <xdr:spPr bwMode="auto">
        <a:xfrm>
          <a:off x="4562475" y="154209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6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B04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6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C04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44</xdr:row>
      <xdr:rowOff>0</xdr:rowOff>
    </xdr:from>
    <xdr:ext cx="304800" cy="247650"/>
    <xdr:sp macro="" textlink="">
      <xdr:nvSpPr>
        <xdr:cNvPr id="11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D04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44</xdr:row>
      <xdr:rowOff>0</xdr:rowOff>
    </xdr:from>
    <xdr:ext cx="301137" cy="254244"/>
    <xdr:sp macro="" textlink="">
      <xdr:nvSpPr>
        <xdr:cNvPr id="11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E040000}"/>
            </a:ext>
          </a:extLst>
        </xdr:cNvPr>
        <xdr:cNvSpPr/>
      </xdr:nvSpPr>
      <xdr:spPr bwMode="auto">
        <a:xfrm>
          <a:off x="3619500" y="15420975"/>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44</xdr:row>
      <xdr:rowOff>0</xdr:rowOff>
    </xdr:from>
    <xdr:ext cx="301137" cy="257175"/>
    <xdr:sp macro="" textlink="">
      <xdr:nvSpPr>
        <xdr:cNvPr id="116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F040000}"/>
            </a:ext>
          </a:extLst>
        </xdr:cNvPr>
        <xdr:cNvSpPr/>
      </xdr:nvSpPr>
      <xdr:spPr bwMode="auto">
        <a:xfrm>
          <a:off x="3619500" y="1559242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44</xdr:row>
      <xdr:rowOff>0</xdr:rowOff>
    </xdr:from>
    <xdr:ext cx="304800" cy="247650"/>
    <xdr:sp macro="" textlink="">
      <xdr:nvSpPr>
        <xdr:cNvPr id="11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0040000}"/>
            </a:ext>
          </a:extLst>
        </xdr:cNvPr>
        <xdr:cNvSpPr/>
      </xdr:nvSpPr>
      <xdr:spPr bwMode="auto">
        <a:xfrm>
          <a:off x="3619500"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44</xdr:row>
      <xdr:rowOff>0</xdr:rowOff>
    </xdr:from>
    <xdr:ext cx="304800" cy="247650"/>
    <xdr:sp macro="" textlink="">
      <xdr:nvSpPr>
        <xdr:cNvPr id="11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1040000}"/>
            </a:ext>
          </a:extLst>
        </xdr:cNvPr>
        <xdr:cNvSpPr/>
      </xdr:nvSpPr>
      <xdr:spPr bwMode="auto">
        <a:xfrm>
          <a:off x="3619500"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1137" cy="254244"/>
    <xdr:sp macro="" textlink="">
      <xdr:nvSpPr>
        <xdr:cNvPr id="11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2040000}"/>
            </a:ext>
          </a:extLst>
        </xdr:cNvPr>
        <xdr:cNvSpPr/>
      </xdr:nvSpPr>
      <xdr:spPr bwMode="auto">
        <a:xfrm>
          <a:off x="3619500" y="171640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54244"/>
    <xdr:sp macro="" textlink="">
      <xdr:nvSpPr>
        <xdr:cNvPr id="117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3040000}"/>
            </a:ext>
          </a:extLst>
        </xdr:cNvPr>
        <xdr:cNvSpPr/>
      </xdr:nvSpPr>
      <xdr:spPr bwMode="auto">
        <a:xfrm>
          <a:off x="4600575" y="1716405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1137" cy="257175"/>
    <xdr:sp macro="" textlink="">
      <xdr:nvSpPr>
        <xdr:cNvPr id="117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4040000}"/>
            </a:ext>
          </a:extLst>
        </xdr:cNvPr>
        <xdr:cNvSpPr/>
      </xdr:nvSpPr>
      <xdr:spPr bwMode="auto">
        <a:xfrm>
          <a:off x="3619500" y="173355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57175"/>
    <xdr:sp macro="" textlink="">
      <xdr:nvSpPr>
        <xdr:cNvPr id="117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95040000}"/>
            </a:ext>
          </a:extLst>
        </xdr:cNvPr>
        <xdr:cNvSpPr/>
      </xdr:nvSpPr>
      <xdr:spPr bwMode="auto">
        <a:xfrm>
          <a:off x="4600575" y="17335500"/>
          <a:ext cx="3048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1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6040000}"/>
            </a:ext>
          </a:extLst>
        </xdr:cNvPr>
        <xdr:cNvSpPr/>
      </xdr:nvSpPr>
      <xdr:spPr bwMode="auto">
        <a:xfrm>
          <a:off x="3619500"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17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7040000}"/>
            </a:ext>
          </a:extLst>
        </xdr:cNvPr>
        <xdr:cNvSpPr/>
      </xdr:nvSpPr>
      <xdr:spPr bwMode="auto">
        <a:xfrm>
          <a:off x="46005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1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8040000}"/>
            </a:ext>
          </a:extLst>
        </xdr:cNvPr>
        <xdr:cNvSpPr/>
      </xdr:nvSpPr>
      <xdr:spPr bwMode="auto">
        <a:xfrm>
          <a:off x="45624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1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9040000}"/>
            </a:ext>
          </a:extLst>
        </xdr:cNvPr>
        <xdr:cNvSpPr/>
      </xdr:nvSpPr>
      <xdr:spPr bwMode="auto">
        <a:xfrm>
          <a:off x="3619500"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17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A040000}"/>
            </a:ext>
          </a:extLst>
        </xdr:cNvPr>
        <xdr:cNvSpPr/>
      </xdr:nvSpPr>
      <xdr:spPr bwMode="auto">
        <a:xfrm>
          <a:off x="46005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1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B04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1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C040000}"/>
            </a:ext>
          </a:extLst>
        </xdr:cNvPr>
        <xdr:cNvSpPr/>
      </xdr:nvSpPr>
      <xdr:spPr bwMode="auto">
        <a:xfrm>
          <a:off x="3619500"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18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D040000}"/>
            </a:ext>
          </a:extLst>
        </xdr:cNvPr>
        <xdr:cNvSpPr/>
      </xdr:nvSpPr>
      <xdr:spPr bwMode="auto">
        <a:xfrm>
          <a:off x="3619500"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1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E040000}"/>
            </a:ext>
          </a:extLst>
        </xdr:cNvPr>
        <xdr:cNvSpPr/>
      </xdr:nvSpPr>
      <xdr:spPr bwMode="auto">
        <a:xfrm>
          <a:off x="3619500"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1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F04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18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0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1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1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1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2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1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3040000}"/>
            </a:ext>
          </a:extLst>
        </xdr:cNvPr>
        <xdr:cNvSpPr/>
      </xdr:nvSpPr>
      <xdr:spPr bwMode="auto">
        <a:xfrm>
          <a:off x="45624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18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404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1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504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1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604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1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7040000}"/>
            </a:ext>
          </a:extLst>
        </xdr:cNvPr>
        <xdr:cNvSpPr/>
      </xdr:nvSpPr>
      <xdr:spPr bwMode="auto">
        <a:xfrm>
          <a:off x="3619500"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19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8040000}"/>
            </a:ext>
          </a:extLst>
        </xdr:cNvPr>
        <xdr:cNvSpPr/>
      </xdr:nvSpPr>
      <xdr:spPr bwMode="auto">
        <a:xfrm>
          <a:off x="46005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19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9040000}"/>
            </a:ext>
          </a:extLst>
        </xdr:cNvPr>
        <xdr:cNvSpPr/>
      </xdr:nvSpPr>
      <xdr:spPr bwMode="auto">
        <a:xfrm>
          <a:off x="3619500"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19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AA040000}"/>
            </a:ext>
          </a:extLst>
        </xdr:cNvPr>
        <xdr:cNvSpPr/>
      </xdr:nvSpPr>
      <xdr:spPr bwMode="auto">
        <a:xfrm>
          <a:off x="46005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1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B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1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C040000}"/>
            </a:ext>
          </a:extLst>
        </xdr:cNvPr>
        <xdr:cNvSpPr/>
      </xdr:nvSpPr>
      <xdr:spPr bwMode="auto">
        <a:xfrm>
          <a:off x="3619500"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19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D040000}"/>
            </a:ext>
          </a:extLst>
        </xdr:cNvPr>
        <xdr:cNvSpPr/>
      </xdr:nvSpPr>
      <xdr:spPr bwMode="auto">
        <a:xfrm>
          <a:off x="46005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1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E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1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F040000}"/>
            </a:ext>
          </a:extLst>
        </xdr:cNvPr>
        <xdr:cNvSpPr/>
      </xdr:nvSpPr>
      <xdr:spPr bwMode="auto">
        <a:xfrm>
          <a:off x="3619500"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0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1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0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2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3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4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0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5040000}"/>
            </a:ext>
          </a:extLst>
        </xdr:cNvPr>
        <xdr:cNvSpPr/>
      </xdr:nvSpPr>
      <xdr:spPr bwMode="auto">
        <a:xfrm>
          <a:off x="46005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0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6040000}"/>
            </a:ext>
          </a:extLst>
        </xdr:cNvPr>
        <xdr:cNvSpPr/>
      </xdr:nvSpPr>
      <xdr:spPr bwMode="auto">
        <a:xfrm>
          <a:off x="45624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7040000}"/>
            </a:ext>
          </a:extLst>
        </xdr:cNvPr>
        <xdr:cNvSpPr/>
      </xdr:nvSpPr>
      <xdr:spPr bwMode="auto">
        <a:xfrm>
          <a:off x="45624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8040000}"/>
            </a:ext>
          </a:extLst>
        </xdr:cNvPr>
        <xdr:cNvSpPr/>
      </xdr:nvSpPr>
      <xdr:spPr bwMode="auto">
        <a:xfrm>
          <a:off x="45624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0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9040000}"/>
            </a:ext>
          </a:extLst>
        </xdr:cNvPr>
        <xdr:cNvSpPr/>
      </xdr:nvSpPr>
      <xdr:spPr bwMode="auto">
        <a:xfrm>
          <a:off x="46005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1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A040000}"/>
            </a:ext>
          </a:extLst>
        </xdr:cNvPr>
        <xdr:cNvSpPr/>
      </xdr:nvSpPr>
      <xdr:spPr bwMode="auto">
        <a:xfrm>
          <a:off x="45624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B040000}"/>
            </a:ext>
          </a:extLst>
        </xdr:cNvPr>
        <xdr:cNvSpPr/>
      </xdr:nvSpPr>
      <xdr:spPr bwMode="auto">
        <a:xfrm>
          <a:off x="45624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C040000}"/>
            </a:ext>
          </a:extLst>
        </xdr:cNvPr>
        <xdr:cNvSpPr/>
      </xdr:nvSpPr>
      <xdr:spPr bwMode="auto">
        <a:xfrm>
          <a:off x="45624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1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D040000}"/>
            </a:ext>
          </a:extLst>
        </xdr:cNvPr>
        <xdr:cNvSpPr/>
      </xdr:nvSpPr>
      <xdr:spPr bwMode="auto">
        <a:xfrm>
          <a:off x="46005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1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E040000}"/>
            </a:ext>
          </a:extLst>
        </xdr:cNvPr>
        <xdr:cNvSpPr/>
      </xdr:nvSpPr>
      <xdr:spPr bwMode="auto">
        <a:xfrm>
          <a:off x="45624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F040000}"/>
            </a:ext>
          </a:extLst>
        </xdr:cNvPr>
        <xdr:cNvSpPr/>
      </xdr:nvSpPr>
      <xdr:spPr bwMode="auto">
        <a:xfrm>
          <a:off x="45624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0040000}"/>
            </a:ext>
          </a:extLst>
        </xdr:cNvPr>
        <xdr:cNvSpPr/>
      </xdr:nvSpPr>
      <xdr:spPr bwMode="auto">
        <a:xfrm>
          <a:off x="45624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1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1040000}"/>
            </a:ext>
          </a:extLst>
        </xdr:cNvPr>
        <xdr:cNvSpPr/>
      </xdr:nvSpPr>
      <xdr:spPr bwMode="auto">
        <a:xfrm>
          <a:off x="46005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1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2040000}"/>
            </a:ext>
          </a:extLst>
        </xdr:cNvPr>
        <xdr:cNvSpPr/>
      </xdr:nvSpPr>
      <xdr:spPr bwMode="auto">
        <a:xfrm>
          <a:off x="45624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3040000}"/>
            </a:ext>
          </a:extLst>
        </xdr:cNvPr>
        <xdr:cNvSpPr/>
      </xdr:nvSpPr>
      <xdr:spPr bwMode="auto">
        <a:xfrm>
          <a:off x="45624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4040000}"/>
            </a:ext>
          </a:extLst>
        </xdr:cNvPr>
        <xdr:cNvSpPr/>
      </xdr:nvSpPr>
      <xdr:spPr bwMode="auto">
        <a:xfrm>
          <a:off x="45624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2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5040000}"/>
            </a:ext>
          </a:extLst>
        </xdr:cNvPr>
        <xdr:cNvSpPr/>
      </xdr:nvSpPr>
      <xdr:spPr bwMode="auto">
        <a:xfrm>
          <a:off x="46005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22"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C6040000}"/>
            </a:ext>
          </a:extLst>
        </xdr:cNvPr>
        <xdr:cNvSpPr/>
      </xdr:nvSpPr>
      <xdr:spPr bwMode="auto">
        <a:xfrm>
          <a:off x="46005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2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7040000}"/>
            </a:ext>
          </a:extLst>
        </xdr:cNvPr>
        <xdr:cNvSpPr/>
      </xdr:nvSpPr>
      <xdr:spPr bwMode="auto">
        <a:xfrm>
          <a:off x="46005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8040000}"/>
            </a:ext>
          </a:extLst>
        </xdr:cNvPr>
        <xdr:cNvSpPr/>
      </xdr:nvSpPr>
      <xdr:spPr bwMode="auto">
        <a:xfrm>
          <a:off x="45624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2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9040000}"/>
            </a:ext>
          </a:extLst>
        </xdr:cNvPr>
        <xdr:cNvSpPr/>
      </xdr:nvSpPr>
      <xdr:spPr bwMode="auto">
        <a:xfrm>
          <a:off x="46005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A04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B04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2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C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D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E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F040000}"/>
            </a:ext>
          </a:extLst>
        </xdr:cNvPr>
        <xdr:cNvSpPr/>
      </xdr:nvSpPr>
      <xdr:spPr bwMode="auto">
        <a:xfrm>
          <a:off x="4562475" y="17164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3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004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104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204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3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3040000}"/>
            </a:ext>
          </a:extLst>
        </xdr:cNvPr>
        <xdr:cNvSpPr/>
      </xdr:nvSpPr>
      <xdr:spPr bwMode="auto">
        <a:xfrm>
          <a:off x="46005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4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5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3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6040000}"/>
            </a:ext>
          </a:extLst>
        </xdr:cNvPr>
        <xdr:cNvSpPr/>
      </xdr:nvSpPr>
      <xdr:spPr bwMode="auto">
        <a:xfrm>
          <a:off x="46005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3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7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8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9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4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A040000}"/>
            </a:ext>
          </a:extLst>
        </xdr:cNvPr>
        <xdr:cNvSpPr/>
      </xdr:nvSpPr>
      <xdr:spPr bwMode="auto">
        <a:xfrm>
          <a:off x="46005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4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B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C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D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4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E040000}"/>
            </a:ext>
          </a:extLst>
        </xdr:cNvPr>
        <xdr:cNvSpPr/>
      </xdr:nvSpPr>
      <xdr:spPr bwMode="auto">
        <a:xfrm>
          <a:off x="46005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4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F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0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1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5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2040000}"/>
            </a:ext>
          </a:extLst>
        </xdr:cNvPr>
        <xdr:cNvSpPr/>
      </xdr:nvSpPr>
      <xdr:spPr bwMode="auto">
        <a:xfrm>
          <a:off x="46005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5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3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4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5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5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6040000}"/>
            </a:ext>
          </a:extLst>
        </xdr:cNvPr>
        <xdr:cNvSpPr/>
      </xdr:nvSpPr>
      <xdr:spPr bwMode="auto">
        <a:xfrm>
          <a:off x="46005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5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E7040000}"/>
            </a:ext>
          </a:extLst>
        </xdr:cNvPr>
        <xdr:cNvSpPr/>
      </xdr:nvSpPr>
      <xdr:spPr bwMode="auto">
        <a:xfrm>
          <a:off x="46005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8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5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9040000}"/>
            </a:ext>
          </a:extLst>
        </xdr:cNvPr>
        <xdr:cNvSpPr/>
      </xdr:nvSpPr>
      <xdr:spPr bwMode="auto">
        <a:xfrm>
          <a:off x="46005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A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B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C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6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D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E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F040000}"/>
            </a:ext>
          </a:extLst>
        </xdr:cNvPr>
        <xdr:cNvSpPr/>
      </xdr:nvSpPr>
      <xdr:spPr bwMode="auto">
        <a:xfrm>
          <a:off x="4562475"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1137" cy="254244"/>
    <xdr:sp macro="" textlink="">
      <xdr:nvSpPr>
        <xdr:cNvPr id="126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0040000}"/>
            </a:ext>
          </a:extLst>
        </xdr:cNvPr>
        <xdr:cNvSpPr/>
      </xdr:nvSpPr>
      <xdr:spPr bwMode="auto">
        <a:xfrm>
          <a:off x="3619500" y="175069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1137" cy="257175"/>
    <xdr:sp macro="" textlink="">
      <xdr:nvSpPr>
        <xdr:cNvPr id="126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1040000}"/>
            </a:ext>
          </a:extLst>
        </xdr:cNvPr>
        <xdr:cNvSpPr/>
      </xdr:nvSpPr>
      <xdr:spPr bwMode="auto">
        <a:xfrm>
          <a:off x="3619500" y="1750695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2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2040000}"/>
            </a:ext>
          </a:extLst>
        </xdr:cNvPr>
        <xdr:cNvSpPr/>
      </xdr:nvSpPr>
      <xdr:spPr bwMode="auto">
        <a:xfrm>
          <a:off x="3619500"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2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3040000}"/>
            </a:ext>
          </a:extLst>
        </xdr:cNvPr>
        <xdr:cNvSpPr/>
      </xdr:nvSpPr>
      <xdr:spPr bwMode="auto">
        <a:xfrm>
          <a:off x="3619500" y="175069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26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4040000}"/>
            </a:ext>
          </a:extLst>
        </xdr:cNvPr>
        <xdr:cNvSpPr/>
      </xdr:nvSpPr>
      <xdr:spPr bwMode="auto">
        <a:xfrm>
          <a:off x="3619500"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6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F5040000}"/>
            </a:ext>
          </a:extLst>
        </xdr:cNvPr>
        <xdr:cNvSpPr/>
      </xdr:nvSpPr>
      <xdr:spPr bwMode="auto">
        <a:xfrm>
          <a:off x="46005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2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6040000}"/>
            </a:ext>
          </a:extLst>
        </xdr:cNvPr>
        <xdr:cNvSpPr/>
      </xdr:nvSpPr>
      <xdr:spPr bwMode="auto">
        <a:xfrm>
          <a:off x="3619500"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7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7040000}"/>
            </a:ext>
          </a:extLst>
        </xdr:cNvPr>
        <xdr:cNvSpPr/>
      </xdr:nvSpPr>
      <xdr:spPr bwMode="auto">
        <a:xfrm>
          <a:off x="46005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804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2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9040000}"/>
            </a:ext>
          </a:extLst>
        </xdr:cNvPr>
        <xdr:cNvSpPr/>
      </xdr:nvSpPr>
      <xdr:spPr bwMode="auto">
        <a:xfrm>
          <a:off x="3619500"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A04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7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B04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C04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D04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78"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FE040000}"/>
            </a:ext>
          </a:extLst>
        </xdr:cNvPr>
        <xdr:cNvSpPr/>
      </xdr:nvSpPr>
      <xdr:spPr bwMode="auto">
        <a:xfrm>
          <a:off x="46005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7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F040000}"/>
            </a:ext>
          </a:extLst>
        </xdr:cNvPr>
        <xdr:cNvSpPr/>
      </xdr:nvSpPr>
      <xdr:spPr bwMode="auto">
        <a:xfrm>
          <a:off x="46005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005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105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8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205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305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4050000}"/>
            </a:ext>
          </a:extLst>
        </xdr:cNvPr>
        <xdr:cNvSpPr/>
      </xdr:nvSpPr>
      <xdr:spPr bwMode="auto">
        <a:xfrm>
          <a:off x="4562475"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1137" cy="257175"/>
    <xdr:sp macro="" textlink="">
      <xdr:nvSpPr>
        <xdr:cNvPr id="128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5050000}"/>
            </a:ext>
          </a:extLst>
        </xdr:cNvPr>
        <xdr:cNvSpPr/>
      </xdr:nvSpPr>
      <xdr:spPr bwMode="auto">
        <a:xfrm>
          <a:off x="3619500" y="17335500"/>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2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6050000}"/>
            </a:ext>
          </a:extLst>
        </xdr:cNvPr>
        <xdr:cNvSpPr/>
      </xdr:nvSpPr>
      <xdr:spPr bwMode="auto">
        <a:xfrm>
          <a:off x="3619500"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2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7050000}"/>
            </a:ext>
          </a:extLst>
        </xdr:cNvPr>
        <xdr:cNvSpPr/>
      </xdr:nvSpPr>
      <xdr:spPr bwMode="auto">
        <a:xfrm>
          <a:off x="3619500" y="173355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2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8050000}"/>
            </a:ext>
          </a:extLst>
        </xdr:cNvPr>
        <xdr:cNvSpPr/>
      </xdr:nvSpPr>
      <xdr:spPr bwMode="auto">
        <a:xfrm>
          <a:off x="3619500"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8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9050000}"/>
            </a:ext>
          </a:extLst>
        </xdr:cNvPr>
        <xdr:cNvSpPr/>
      </xdr:nvSpPr>
      <xdr:spPr bwMode="auto">
        <a:xfrm>
          <a:off x="46005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29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A050000}"/>
            </a:ext>
          </a:extLst>
        </xdr:cNvPr>
        <xdr:cNvSpPr/>
      </xdr:nvSpPr>
      <xdr:spPr bwMode="auto">
        <a:xfrm>
          <a:off x="3619500"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2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B050000}"/>
            </a:ext>
          </a:extLst>
        </xdr:cNvPr>
        <xdr:cNvSpPr/>
      </xdr:nvSpPr>
      <xdr:spPr bwMode="auto">
        <a:xfrm>
          <a:off x="3619500"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9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C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D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E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2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F050000}"/>
            </a:ext>
          </a:extLst>
        </xdr:cNvPr>
        <xdr:cNvSpPr/>
      </xdr:nvSpPr>
      <xdr:spPr bwMode="auto">
        <a:xfrm>
          <a:off x="3619500"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9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0050000}"/>
            </a:ext>
          </a:extLst>
        </xdr:cNvPr>
        <xdr:cNvSpPr/>
      </xdr:nvSpPr>
      <xdr:spPr bwMode="auto">
        <a:xfrm>
          <a:off x="46005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29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1050000}"/>
            </a:ext>
          </a:extLst>
        </xdr:cNvPr>
        <xdr:cNvSpPr/>
      </xdr:nvSpPr>
      <xdr:spPr bwMode="auto">
        <a:xfrm>
          <a:off x="3619500"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298"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12050000}"/>
            </a:ext>
          </a:extLst>
        </xdr:cNvPr>
        <xdr:cNvSpPr/>
      </xdr:nvSpPr>
      <xdr:spPr bwMode="auto">
        <a:xfrm>
          <a:off x="46005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2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3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3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4050000}"/>
            </a:ext>
          </a:extLst>
        </xdr:cNvPr>
        <xdr:cNvSpPr/>
      </xdr:nvSpPr>
      <xdr:spPr bwMode="auto">
        <a:xfrm>
          <a:off x="3619500"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30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5050000}"/>
            </a:ext>
          </a:extLst>
        </xdr:cNvPr>
        <xdr:cNvSpPr/>
      </xdr:nvSpPr>
      <xdr:spPr bwMode="auto">
        <a:xfrm>
          <a:off x="46005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6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3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7050000}"/>
            </a:ext>
          </a:extLst>
        </xdr:cNvPr>
        <xdr:cNvSpPr/>
      </xdr:nvSpPr>
      <xdr:spPr bwMode="auto">
        <a:xfrm>
          <a:off x="3619500"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8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9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0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A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B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C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30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D050000}"/>
            </a:ext>
          </a:extLst>
        </xdr:cNvPr>
        <xdr:cNvSpPr/>
      </xdr:nvSpPr>
      <xdr:spPr bwMode="auto">
        <a:xfrm>
          <a:off x="46005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1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E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F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0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31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1050000}"/>
            </a:ext>
          </a:extLst>
        </xdr:cNvPr>
        <xdr:cNvSpPr/>
      </xdr:nvSpPr>
      <xdr:spPr bwMode="auto">
        <a:xfrm>
          <a:off x="46005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2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3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31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4050000}"/>
            </a:ext>
          </a:extLst>
        </xdr:cNvPr>
        <xdr:cNvSpPr/>
      </xdr:nvSpPr>
      <xdr:spPr bwMode="auto">
        <a:xfrm>
          <a:off x="46005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1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5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6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7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32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8050000}"/>
            </a:ext>
          </a:extLst>
        </xdr:cNvPr>
        <xdr:cNvSpPr/>
      </xdr:nvSpPr>
      <xdr:spPr bwMode="auto">
        <a:xfrm>
          <a:off x="46005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2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9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A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B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32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C050000}"/>
            </a:ext>
          </a:extLst>
        </xdr:cNvPr>
        <xdr:cNvSpPr/>
      </xdr:nvSpPr>
      <xdr:spPr bwMode="auto">
        <a:xfrm>
          <a:off x="46005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2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D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E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F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32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0050000}"/>
            </a:ext>
          </a:extLst>
        </xdr:cNvPr>
        <xdr:cNvSpPr/>
      </xdr:nvSpPr>
      <xdr:spPr bwMode="auto">
        <a:xfrm>
          <a:off x="46005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2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1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2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3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33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4050000}"/>
            </a:ext>
          </a:extLst>
        </xdr:cNvPr>
        <xdr:cNvSpPr/>
      </xdr:nvSpPr>
      <xdr:spPr bwMode="auto">
        <a:xfrm>
          <a:off x="46005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33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35050000}"/>
            </a:ext>
          </a:extLst>
        </xdr:cNvPr>
        <xdr:cNvSpPr/>
      </xdr:nvSpPr>
      <xdr:spPr bwMode="auto">
        <a:xfrm>
          <a:off x="46005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6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0</xdr:rowOff>
    </xdr:from>
    <xdr:ext cx="304800" cy="247650"/>
    <xdr:sp macro="" textlink="">
      <xdr:nvSpPr>
        <xdr:cNvPr id="133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7050000}"/>
            </a:ext>
          </a:extLst>
        </xdr:cNvPr>
        <xdr:cNvSpPr/>
      </xdr:nvSpPr>
      <xdr:spPr bwMode="auto">
        <a:xfrm>
          <a:off x="46005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8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9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A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3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B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C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0</xdr:rowOff>
    </xdr:from>
    <xdr:ext cx="304800" cy="247650"/>
    <xdr:sp macro="" textlink="">
      <xdr:nvSpPr>
        <xdr:cNvPr id="13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D050000}"/>
            </a:ext>
          </a:extLst>
        </xdr:cNvPr>
        <xdr:cNvSpPr/>
      </xdr:nvSpPr>
      <xdr:spPr bwMode="auto">
        <a:xfrm>
          <a:off x="4562475"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1137" cy="254244"/>
    <xdr:sp macro="" textlink="">
      <xdr:nvSpPr>
        <xdr:cNvPr id="13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E050000}"/>
            </a:ext>
          </a:extLst>
        </xdr:cNvPr>
        <xdr:cNvSpPr/>
      </xdr:nvSpPr>
      <xdr:spPr bwMode="auto">
        <a:xfrm>
          <a:off x="3619500" y="17592675"/>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1137" cy="257175"/>
    <xdr:sp macro="" textlink="">
      <xdr:nvSpPr>
        <xdr:cNvPr id="134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F050000}"/>
            </a:ext>
          </a:extLst>
        </xdr:cNvPr>
        <xdr:cNvSpPr/>
      </xdr:nvSpPr>
      <xdr:spPr bwMode="auto">
        <a:xfrm>
          <a:off x="3619500" y="1759267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3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0050000}"/>
            </a:ext>
          </a:extLst>
        </xdr:cNvPr>
        <xdr:cNvSpPr/>
      </xdr:nvSpPr>
      <xdr:spPr bwMode="auto">
        <a:xfrm>
          <a:off x="3619500"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0</xdr:rowOff>
    </xdr:from>
    <xdr:ext cx="304800" cy="247650"/>
    <xdr:sp macro="" textlink="">
      <xdr:nvSpPr>
        <xdr:cNvPr id="13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1050000}"/>
            </a:ext>
          </a:extLst>
        </xdr:cNvPr>
        <xdr:cNvSpPr/>
      </xdr:nvSpPr>
      <xdr:spPr bwMode="auto">
        <a:xfrm>
          <a:off x="3619500" y="17592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180975</xdr:rowOff>
    </xdr:from>
    <xdr:ext cx="304800" cy="247650"/>
    <xdr:sp macro="" textlink="">
      <xdr:nvSpPr>
        <xdr:cNvPr id="13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2050000}"/>
            </a:ext>
          </a:extLst>
        </xdr:cNvPr>
        <xdr:cNvSpPr/>
      </xdr:nvSpPr>
      <xdr:spPr bwMode="auto">
        <a:xfrm>
          <a:off x="3619500"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190500</xdr:rowOff>
    </xdr:from>
    <xdr:ext cx="304800" cy="247650"/>
    <xdr:sp macro="" textlink="">
      <xdr:nvSpPr>
        <xdr:cNvPr id="134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3050000}"/>
            </a:ext>
          </a:extLst>
        </xdr:cNvPr>
        <xdr:cNvSpPr/>
      </xdr:nvSpPr>
      <xdr:spPr bwMode="auto">
        <a:xfrm>
          <a:off x="4600575" y="1778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180975</xdr:rowOff>
    </xdr:from>
    <xdr:ext cx="304800" cy="247650"/>
    <xdr:sp macro="" textlink="">
      <xdr:nvSpPr>
        <xdr:cNvPr id="134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4050000}"/>
            </a:ext>
          </a:extLst>
        </xdr:cNvPr>
        <xdr:cNvSpPr/>
      </xdr:nvSpPr>
      <xdr:spPr bwMode="auto">
        <a:xfrm>
          <a:off x="3619500"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180975</xdr:rowOff>
    </xdr:from>
    <xdr:ext cx="304800" cy="247650"/>
    <xdr:sp macro="" textlink="">
      <xdr:nvSpPr>
        <xdr:cNvPr id="13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5050000}"/>
            </a:ext>
          </a:extLst>
        </xdr:cNvPr>
        <xdr:cNvSpPr/>
      </xdr:nvSpPr>
      <xdr:spPr bwMode="auto">
        <a:xfrm>
          <a:off x="3619500"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5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6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7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8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180975</xdr:rowOff>
    </xdr:from>
    <xdr:ext cx="304800" cy="247650"/>
    <xdr:sp macro="" textlink="">
      <xdr:nvSpPr>
        <xdr:cNvPr id="13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9050000}"/>
            </a:ext>
          </a:extLst>
        </xdr:cNvPr>
        <xdr:cNvSpPr/>
      </xdr:nvSpPr>
      <xdr:spPr bwMode="auto">
        <a:xfrm>
          <a:off x="3619500"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190500</xdr:rowOff>
    </xdr:from>
    <xdr:ext cx="304800" cy="247650"/>
    <xdr:sp macro="" textlink="">
      <xdr:nvSpPr>
        <xdr:cNvPr id="135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A050000}"/>
            </a:ext>
          </a:extLst>
        </xdr:cNvPr>
        <xdr:cNvSpPr/>
      </xdr:nvSpPr>
      <xdr:spPr bwMode="auto">
        <a:xfrm>
          <a:off x="4600575" y="1778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49</xdr:row>
      <xdr:rowOff>0</xdr:rowOff>
    </xdr:from>
    <xdr:ext cx="304800" cy="247650"/>
    <xdr:sp macro="" textlink="">
      <xdr:nvSpPr>
        <xdr:cNvPr id="135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B050000}"/>
            </a:ext>
          </a:extLst>
        </xdr:cNvPr>
        <xdr:cNvSpPr/>
      </xdr:nvSpPr>
      <xdr:spPr bwMode="auto">
        <a:xfrm>
          <a:off x="3619500"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0</xdr:rowOff>
    </xdr:from>
    <xdr:ext cx="304800" cy="247650"/>
    <xdr:sp macro="" textlink="">
      <xdr:nvSpPr>
        <xdr:cNvPr id="135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4C050000}"/>
            </a:ext>
          </a:extLst>
        </xdr:cNvPr>
        <xdr:cNvSpPr/>
      </xdr:nvSpPr>
      <xdr:spPr bwMode="auto">
        <a:xfrm>
          <a:off x="4600575"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D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49</xdr:row>
      <xdr:rowOff>0</xdr:rowOff>
    </xdr:from>
    <xdr:ext cx="304800" cy="247650"/>
    <xdr:sp macro="" textlink="">
      <xdr:nvSpPr>
        <xdr:cNvPr id="13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E050000}"/>
            </a:ext>
          </a:extLst>
        </xdr:cNvPr>
        <xdr:cNvSpPr/>
      </xdr:nvSpPr>
      <xdr:spPr bwMode="auto">
        <a:xfrm>
          <a:off x="3619500"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0</xdr:rowOff>
    </xdr:from>
    <xdr:ext cx="304800" cy="247650"/>
    <xdr:sp macro="" textlink="">
      <xdr:nvSpPr>
        <xdr:cNvPr id="135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F050000}"/>
            </a:ext>
          </a:extLst>
        </xdr:cNvPr>
        <xdr:cNvSpPr/>
      </xdr:nvSpPr>
      <xdr:spPr bwMode="auto">
        <a:xfrm>
          <a:off x="4600575"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0</xdr:rowOff>
    </xdr:from>
    <xdr:ext cx="304800" cy="247650"/>
    <xdr:sp macro="" textlink="">
      <xdr:nvSpPr>
        <xdr:cNvPr id="13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0050000}"/>
            </a:ext>
          </a:extLst>
        </xdr:cNvPr>
        <xdr:cNvSpPr/>
      </xdr:nvSpPr>
      <xdr:spPr bwMode="auto">
        <a:xfrm>
          <a:off x="4562475"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49</xdr:row>
      <xdr:rowOff>0</xdr:rowOff>
    </xdr:from>
    <xdr:ext cx="304800" cy="247650"/>
    <xdr:sp macro="" textlink="">
      <xdr:nvSpPr>
        <xdr:cNvPr id="13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1050000}"/>
            </a:ext>
          </a:extLst>
        </xdr:cNvPr>
        <xdr:cNvSpPr/>
      </xdr:nvSpPr>
      <xdr:spPr bwMode="auto">
        <a:xfrm>
          <a:off x="3619500"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0</xdr:rowOff>
    </xdr:from>
    <xdr:ext cx="304800" cy="247650"/>
    <xdr:sp macro="" textlink="">
      <xdr:nvSpPr>
        <xdr:cNvPr id="13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2050000}"/>
            </a:ext>
          </a:extLst>
        </xdr:cNvPr>
        <xdr:cNvSpPr/>
      </xdr:nvSpPr>
      <xdr:spPr bwMode="auto">
        <a:xfrm>
          <a:off x="4562475"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3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0</xdr:rowOff>
    </xdr:from>
    <xdr:ext cx="304800" cy="247650"/>
    <xdr:sp macro="" textlink="">
      <xdr:nvSpPr>
        <xdr:cNvPr id="136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4050000}"/>
            </a:ext>
          </a:extLst>
        </xdr:cNvPr>
        <xdr:cNvSpPr/>
      </xdr:nvSpPr>
      <xdr:spPr bwMode="auto">
        <a:xfrm>
          <a:off x="4562475"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0</xdr:rowOff>
    </xdr:from>
    <xdr:ext cx="304800" cy="247650"/>
    <xdr:sp macro="" textlink="">
      <xdr:nvSpPr>
        <xdr:cNvPr id="13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5050000}"/>
            </a:ext>
          </a:extLst>
        </xdr:cNvPr>
        <xdr:cNvSpPr/>
      </xdr:nvSpPr>
      <xdr:spPr bwMode="auto">
        <a:xfrm>
          <a:off x="4562475"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0</xdr:rowOff>
    </xdr:from>
    <xdr:ext cx="304800" cy="247650"/>
    <xdr:sp macro="" textlink="">
      <xdr:nvSpPr>
        <xdr:cNvPr id="13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6050000}"/>
            </a:ext>
          </a:extLst>
        </xdr:cNvPr>
        <xdr:cNvSpPr/>
      </xdr:nvSpPr>
      <xdr:spPr bwMode="auto">
        <a:xfrm>
          <a:off x="4562475"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190500</xdr:rowOff>
    </xdr:from>
    <xdr:ext cx="304800" cy="247650"/>
    <xdr:sp macro="" textlink="">
      <xdr:nvSpPr>
        <xdr:cNvPr id="136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7050000}"/>
            </a:ext>
          </a:extLst>
        </xdr:cNvPr>
        <xdr:cNvSpPr/>
      </xdr:nvSpPr>
      <xdr:spPr bwMode="auto">
        <a:xfrm>
          <a:off x="4600575" y="1778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6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8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9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A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190500</xdr:rowOff>
    </xdr:from>
    <xdr:ext cx="304800" cy="247650"/>
    <xdr:sp macro="" textlink="">
      <xdr:nvSpPr>
        <xdr:cNvPr id="137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B050000}"/>
            </a:ext>
          </a:extLst>
        </xdr:cNvPr>
        <xdr:cNvSpPr/>
      </xdr:nvSpPr>
      <xdr:spPr bwMode="auto">
        <a:xfrm>
          <a:off x="4600575" y="1778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C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D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190500</xdr:rowOff>
    </xdr:from>
    <xdr:ext cx="304800" cy="247650"/>
    <xdr:sp macro="" textlink="">
      <xdr:nvSpPr>
        <xdr:cNvPr id="137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E050000}"/>
            </a:ext>
          </a:extLst>
        </xdr:cNvPr>
        <xdr:cNvSpPr/>
      </xdr:nvSpPr>
      <xdr:spPr bwMode="auto">
        <a:xfrm>
          <a:off x="4600575" y="1778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7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F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0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1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190500</xdr:rowOff>
    </xdr:from>
    <xdr:ext cx="304800" cy="247650"/>
    <xdr:sp macro="" textlink="">
      <xdr:nvSpPr>
        <xdr:cNvPr id="137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2050000}"/>
            </a:ext>
          </a:extLst>
        </xdr:cNvPr>
        <xdr:cNvSpPr/>
      </xdr:nvSpPr>
      <xdr:spPr bwMode="auto">
        <a:xfrm>
          <a:off x="4600575" y="1778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7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3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4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5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190500</xdr:rowOff>
    </xdr:from>
    <xdr:ext cx="304800" cy="247650"/>
    <xdr:sp macro="" textlink="">
      <xdr:nvSpPr>
        <xdr:cNvPr id="138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6050000}"/>
            </a:ext>
          </a:extLst>
        </xdr:cNvPr>
        <xdr:cNvSpPr/>
      </xdr:nvSpPr>
      <xdr:spPr bwMode="auto">
        <a:xfrm>
          <a:off x="4600575" y="1778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8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7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8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9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190500</xdr:rowOff>
    </xdr:from>
    <xdr:ext cx="304800" cy="247650"/>
    <xdr:sp macro="" textlink="">
      <xdr:nvSpPr>
        <xdr:cNvPr id="138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A050000}"/>
            </a:ext>
          </a:extLst>
        </xdr:cNvPr>
        <xdr:cNvSpPr/>
      </xdr:nvSpPr>
      <xdr:spPr bwMode="auto">
        <a:xfrm>
          <a:off x="4600575" y="1778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8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B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C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D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48</xdr:row>
      <xdr:rowOff>190500</xdr:rowOff>
    </xdr:from>
    <xdr:ext cx="304800" cy="247650"/>
    <xdr:sp macro="" textlink="">
      <xdr:nvSpPr>
        <xdr:cNvPr id="139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E050000}"/>
            </a:ext>
          </a:extLst>
        </xdr:cNvPr>
        <xdr:cNvSpPr/>
      </xdr:nvSpPr>
      <xdr:spPr bwMode="auto">
        <a:xfrm>
          <a:off x="4600575" y="1778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0</xdr:rowOff>
    </xdr:from>
    <xdr:ext cx="304800" cy="247650"/>
    <xdr:sp macro="" textlink="">
      <xdr:nvSpPr>
        <xdr:cNvPr id="1391"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6F050000}"/>
            </a:ext>
          </a:extLst>
        </xdr:cNvPr>
        <xdr:cNvSpPr/>
      </xdr:nvSpPr>
      <xdr:spPr bwMode="auto">
        <a:xfrm>
          <a:off x="4600575"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0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0</xdr:rowOff>
    </xdr:from>
    <xdr:ext cx="304800" cy="247650"/>
    <xdr:sp macro="" textlink="">
      <xdr:nvSpPr>
        <xdr:cNvPr id="139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1050000}"/>
            </a:ext>
          </a:extLst>
        </xdr:cNvPr>
        <xdr:cNvSpPr/>
      </xdr:nvSpPr>
      <xdr:spPr bwMode="auto">
        <a:xfrm>
          <a:off x="4600575"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0</xdr:rowOff>
    </xdr:from>
    <xdr:ext cx="304800" cy="247650"/>
    <xdr:sp macro="" textlink="">
      <xdr:nvSpPr>
        <xdr:cNvPr id="13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2050000}"/>
            </a:ext>
          </a:extLst>
        </xdr:cNvPr>
        <xdr:cNvSpPr/>
      </xdr:nvSpPr>
      <xdr:spPr bwMode="auto">
        <a:xfrm>
          <a:off x="4562475"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0</xdr:rowOff>
    </xdr:from>
    <xdr:ext cx="304800" cy="247650"/>
    <xdr:sp macro="" textlink="">
      <xdr:nvSpPr>
        <xdr:cNvPr id="13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3050000}"/>
            </a:ext>
          </a:extLst>
        </xdr:cNvPr>
        <xdr:cNvSpPr/>
      </xdr:nvSpPr>
      <xdr:spPr bwMode="auto">
        <a:xfrm>
          <a:off x="4562475"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48</xdr:row>
      <xdr:rowOff>180975</xdr:rowOff>
    </xdr:from>
    <xdr:ext cx="304800" cy="247650"/>
    <xdr:sp macro="" textlink="">
      <xdr:nvSpPr>
        <xdr:cNvPr id="13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4050000}"/>
            </a:ext>
          </a:extLst>
        </xdr:cNvPr>
        <xdr:cNvSpPr/>
      </xdr:nvSpPr>
      <xdr:spPr bwMode="auto">
        <a:xfrm>
          <a:off x="4562475" y="17773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0</xdr:rowOff>
    </xdr:from>
    <xdr:ext cx="304800" cy="247650"/>
    <xdr:sp macro="" textlink="">
      <xdr:nvSpPr>
        <xdr:cNvPr id="139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5050000}"/>
            </a:ext>
          </a:extLst>
        </xdr:cNvPr>
        <xdr:cNvSpPr/>
      </xdr:nvSpPr>
      <xdr:spPr bwMode="auto">
        <a:xfrm>
          <a:off x="4562475"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0</xdr:rowOff>
    </xdr:from>
    <xdr:ext cx="304800" cy="247650"/>
    <xdr:sp macro="" textlink="">
      <xdr:nvSpPr>
        <xdr:cNvPr id="13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6050000}"/>
            </a:ext>
          </a:extLst>
        </xdr:cNvPr>
        <xdr:cNvSpPr/>
      </xdr:nvSpPr>
      <xdr:spPr bwMode="auto">
        <a:xfrm>
          <a:off x="4562475"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0</xdr:rowOff>
    </xdr:from>
    <xdr:ext cx="304800" cy="247650"/>
    <xdr:sp macro="" textlink="">
      <xdr:nvSpPr>
        <xdr:cNvPr id="13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7050000}"/>
            </a:ext>
          </a:extLst>
        </xdr:cNvPr>
        <xdr:cNvSpPr/>
      </xdr:nvSpPr>
      <xdr:spPr bwMode="auto">
        <a:xfrm>
          <a:off x="4562475"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48</xdr:row>
      <xdr:rowOff>180975</xdr:rowOff>
    </xdr:from>
    <xdr:ext cx="301137" cy="254244"/>
    <xdr:sp macro="" textlink="">
      <xdr:nvSpPr>
        <xdr:cNvPr id="14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8050000}"/>
            </a:ext>
          </a:extLst>
        </xdr:cNvPr>
        <xdr:cNvSpPr/>
      </xdr:nvSpPr>
      <xdr:spPr bwMode="auto">
        <a:xfrm>
          <a:off x="3619500" y="177736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49</xdr:row>
      <xdr:rowOff>0</xdr:rowOff>
    </xdr:from>
    <xdr:ext cx="301137" cy="257175"/>
    <xdr:sp macro="" textlink="">
      <xdr:nvSpPr>
        <xdr:cNvPr id="140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9050000}"/>
            </a:ext>
          </a:extLst>
        </xdr:cNvPr>
        <xdr:cNvSpPr/>
      </xdr:nvSpPr>
      <xdr:spPr bwMode="auto">
        <a:xfrm>
          <a:off x="3619500" y="1787842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49</xdr:row>
      <xdr:rowOff>0</xdr:rowOff>
    </xdr:from>
    <xdr:ext cx="304800" cy="247650"/>
    <xdr:sp macro="" textlink="">
      <xdr:nvSpPr>
        <xdr:cNvPr id="14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A050000}"/>
            </a:ext>
          </a:extLst>
        </xdr:cNvPr>
        <xdr:cNvSpPr/>
      </xdr:nvSpPr>
      <xdr:spPr bwMode="auto">
        <a:xfrm>
          <a:off x="3619500"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49</xdr:row>
      <xdr:rowOff>0</xdr:rowOff>
    </xdr:from>
    <xdr:ext cx="304800" cy="247650"/>
    <xdr:sp macro="" textlink="">
      <xdr:nvSpPr>
        <xdr:cNvPr id="14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B050000}"/>
            </a:ext>
          </a:extLst>
        </xdr:cNvPr>
        <xdr:cNvSpPr/>
      </xdr:nvSpPr>
      <xdr:spPr bwMode="auto">
        <a:xfrm>
          <a:off x="3619500" y="17878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49</xdr:row>
      <xdr:rowOff>180975</xdr:rowOff>
    </xdr:from>
    <xdr:ext cx="304800" cy="247650"/>
    <xdr:sp macro="" textlink="">
      <xdr:nvSpPr>
        <xdr:cNvPr id="14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C050000}"/>
            </a:ext>
          </a:extLst>
        </xdr:cNvPr>
        <xdr:cNvSpPr/>
      </xdr:nvSpPr>
      <xdr:spPr bwMode="auto">
        <a:xfrm>
          <a:off x="3619500"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190500</xdr:rowOff>
    </xdr:from>
    <xdr:ext cx="304800" cy="247650"/>
    <xdr:sp macro="" textlink="">
      <xdr:nvSpPr>
        <xdr:cNvPr id="140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D050000}"/>
            </a:ext>
          </a:extLst>
        </xdr:cNvPr>
        <xdr:cNvSpPr/>
      </xdr:nvSpPr>
      <xdr:spPr bwMode="auto">
        <a:xfrm>
          <a:off x="4600575" y="1806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49</xdr:row>
      <xdr:rowOff>180975</xdr:rowOff>
    </xdr:from>
    <xdr:ext cx="304800" cy="247650"/>
    <xdr:sp macro="" textlink="">
      <xdr:nvSpPr>
        <xdr:cNvPr id="140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E050000}"/>
            </a:ext>
          </a:extLst>
        </xdr:cNvPr>
        <xdr:cNvSpPr/>
      </xdr:nvSpPr>
      <xdr:spPr bwMode="auto">
        <a:xfrm>
          <a:off x="3619500"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49</xdr:row>
      <xdr:rowOff>180975</xdr:rowOff>
    </xdr:from>
    <xdr:ext cx="304800" cy="247650"/>
    <xdr:sp macro="" textlink="">
      <xdr:nvSpPr>
        <xdr:cNvPr id="14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F050000}"/>
            </a:ext>
          </a:extLst>
        </xdr:cNvPr>
        <xdr:cNvSpPr/>
      </xdr:nvSpPr>
      <xdr:spPr bwMode="auto">
        <a:xfrm>
          <a:off x="3619500"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0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0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1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2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49</xdr:row>
      <xdr:rowOff>180975</xdr:rowOff>
    </xdr:from>
    <xdr:ext cx="304800" cy="247650"/>
    <xdr:sp macro="" textlink="">
      <xdr:nvSpPr>
        <xdr:cNvPr id="14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3050000}"/>
            </a:ext>
          </a:extLst>
        </xdr:cNvPr>
        <xdr:cNvSpPr/>
      </xdr:nvSpPr>
      <xdr:spPr bwMode="auto">
        <a:xfrm>
          <a:off x="3619500"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190500</xdr:rowOff>
    </xdr:from>
    <xdr:ext cx="304800" cy="247650"/>
    <xdr:sp macro="" textlink="">
      <xdr:nvSpPr>
        <xdr:cNvPr id="141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4050000}"/>
            </a:ext>
          </a:extLst>
        </xdr:cNvPr>
        <xdr:cNvSpPr/>
      </xdr:nvSpPr>
      <xdr:spPr bwMode="auto">
        <a:xfrm>
          <a:off x="4600575" y="1806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41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5050000}"/>
            </a:ext>
          </a:extLst>
        </xdr:cNvPr>
        <xdr:cNvSpPr/>
      </xdr:nvSpPr>
      <xdr:spPr bwMode="auto">
        <a:xfrm>
          <a:off x="3619500"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41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86050000}"/>
            </a:ext>
          </a:extLst>
        </xdr:cNvPr>
        <xdr:cNvSpPr/>
      </xdr:nvSpPr>
      <xdr:spPr bwMode="auto">
        <a:xfrm>
          <a:off x="46005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7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4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8050000}"/>
            </a:ext>
          </a:extLst>
        </xdr:cNvPr>
        <xdr:cNvSpPr/>
      </xdr:nvSpPr>
      <xdr:spPr bwMode="auto">
        <a:xfrm>
          <a:off x="3619500"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41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9050000}"/>
            </a:ext>
          </a:extLst>
        </xdr:cNvPr>
        <xdr:cNvSpPr/>
      </xdr:nvSpPr>
      <xdr:spPr bwMode="auto">
        <a:xfrm>
          <a:off x="46005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4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A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4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B050000}"/>
            </a:ext>
          </a:extLst>
        </xdr:cNvPr>
        <xdr:cNvSpPr/>
      </xdr:nvSpPr>
      <xdr:spPr bwMode="auto">
        <a:xfrm>
          <a:off x="3619500"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4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C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D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42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E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4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F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4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0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190500</xdr:rowOff>
    </xdr:from>
    <xdr:ext cx="304800" cy="247650"/>
    <xdr:sp macro="" textlink="">
      <xdr:nvSpPr>
        <xdr:cNvPr id="142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1050000}"/>
            </a:ext>
          </a:extLst>
        </xdr:cNvPr>
        <xdr:cNvSpPr/>
      </xdr:nvSpPr>
      <xdr:spPr bwMode="auto">
        <a:xfrm>
          <a:off x="4600575" y="1806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2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2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3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4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190500</xdr:rowOff>
    </xdr:from>
    <xdr:ext cx="304800" cy="247650"/>
    <xdr:sp macro="" textlink="">
      <xdr:nvSpPr>
        <xdr:cNvPr id="142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5050000}"/>
            </a:ext>
          </a:extLst>
        </xdr:cNvPr>
        <xdr:cNvSpPr/>
      </xdr:nvSpPr>
      <xdr:spPr bwMode="auto">
        <a:xfrm>
          <a:off x="4600575" y="1806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6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7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190500</xdr:rowOff>
    </xdr:from>
    <xdr:ext cx="304800" cy="247650"/>
    <xdr:sp macro="" textlink="">
      <xdr:nvSpPr>
        <xdr:cNvPr id="143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8050000}"/>
            </a:ext>
          </a:extLst>
        </xdr:cNvPr>
        <xdr:cNvSpPr/>
      </xdr:nvSpPr>
      <xdr:spPr bwMode="auto">
        <a:xfrm>
          <a:off x="4600575" y="1806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3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9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A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B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190500</xdr:rowOff>
    </xdr:from>
    <xdr:ext cx="304800" cy="247650"/>
    <xdr:sp macro="" textlink="">
      <xdr:nvSpPr>
        <xdr:cNvPr id="143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C050000}"/>
            </a:ext>
          </a:extLst>
        </xdr:cNvPr>
        <xdr:cNvSpPr/>
      </xdr:nvSpPr>
      <xdr:spPr bwMode="auto">
        <a:xfrm>
          <a:off x="4600575" y="1806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3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D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E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F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190500</xdr:rowOff>
    </xdr:from>
    <xdr:ext cx="304800" cy="247650"/>
    <xdr:sp macro="" textlink="">
      <xdr:nvSpPr>
        <xdr:cNvPr id="144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0050000}"/>
            </a:ext>
          </a:extLst>
        </xdr:cNvPr>
        <xdr:cNvSpPr/>
      </xdr:nvSpPr>
      <xdr:spPr bwMode="auto">
        <a:xfrm>
          <a:off x="4600575" y="1806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4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1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2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3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190500</xdr:rowOff>
    </xdr:from>
    <xdr:ext cx="304800" cy="247650"/>
    <xdr:sp macro="" textlink="">
      <xdr:nvSpPr>
        <xdr:cNvPr id="144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4050000}"/>
            </a:ext>
          </a:extLst>
        </xdr:cNvPr>
        <xdr:cNvSpPr/>
      </xdr:nvSpPr>
      <xdr:spPr bwMode="auto">
        <a:xfrm>
          <a:off x="4600575" y="1806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4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5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6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7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190500</xdr:rowOff>
    </xdr:from>
    <xdr:ext cx="304800" cy="247650"/>
    <xdr:sp macro="" textlink="">
      <xdr:nvSpPr>
        <xdr:cNvPr id="144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8050000}"/>
            </a:ext>
          </a:extLst>
        </xdr:cNvPr>
        <xdr:cNvSpPr/>
      </xdr:nvSpPr>
      <xdr:spPr bwMode="auto">
        <a:xfrm>
          <a:off x="4600575" y="1806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44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A9050000}"/>
            </a:ext>
          </a:extLst>
        </xdr:cNvPr>
        <xdr:cNvSpPr/>
      </xdr:nvSpPr>
      <xdr:spPr bwMode="auto">
        <a:xfrm>
          <a:off x="46005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A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45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B050000}"/>
            </a:ext>
          </a:extLst>
        </xdr:cNvPr>
        <xdr:cNvSpPr/>
      </xdr:nvSpPr>
      <xdr:spPr bwMode="auto">
        <a:xfrm>
          <a:off x="46005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4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C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4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D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E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45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F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4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0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4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1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49</xdr:row>
      <xdr:rowOff>180975</xdr:rowOff>
    </xdr:from>
    <xdr:ext cx="301137" cy="254244"/>
    <xdr:sp macro="" textlink="">
      <xdr:nvSpPr>
        <xdr:cNvPr id="14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2050000}"/>
            </a:ext>
          </a:extLst>
        </xdr:cNvPr>
        <xdr:cNvSpPr/>
      </xdr:nvSpPr>
      <xdr:spPr bwMode="auto">
        <a:xfrm>
          <a:off x="3619500" y="180594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1137" cy="257175"/>
    <xdr:sp macro="" textlink="">
      <xdr:nvSpPr>
        <xdr:cNvPr id="145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3050000}"/>
            </a:ext>
          </a:extLst>
        </xdr:cNvPr>
        <xdr:cNvSpPr/>
      </xdr:nvSpPr>
      <xdr:spPr bwMode="auto">
        <a:xfrm>
          <a:off x="3619500" y="1816417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4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4050000}"/>
            </a:ext>
          </a:extLst>
        </xdr:cNvPr>
        <xdr:cNvSpPr/>
      </xdr:nvSpPr>
      <xdr:spPr bwMode="auto">
        <a:xfrm>
          <a:off x="3619500"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4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5050000}"/>
            </a:ext>
          </a:extLst>
        </xdr:cNvPr>
        <xdr:cNvSpPr/>
      </xdr:nvSpPr>
      <xdr:spPr bwMode="auto">
        <a:xfrm>
          <a:off x="3619500"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49</xdr:row>
      <xdr:rowOff>180975</xdr:rowOff>
    </xdr:from>
    <xdr:ext cx="304800" cy="247650"/>
    <xdr:sp macro="" textlink="">
      <xdr:nvSpPr>
        <xdr:cNvPr id="14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6050000}"/>
            </a:ext>
          </a:extLst>
        </xdr:cNvPr>
        <xdr:cNvSpPr/>
      </xdr:nvSpPr>
      <xdr:spPr bwMode="auto">
        <a:xfrm>
          <a:off x="3619500"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190500</xdr:rowOff>
    </xdr:from>
    <xdr:ext cx="304800" cy="247650"/>
    <xdr:sp macro="" textlink="">
      <xdr:nvSpPr>
        <xdr:cNvPr id="146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7050000}"/>
            </a:ext>
          </a:extLst>
        </xdr:cNvPr>
        <xdr:cNvSpPr/>
      </xdr:nvSpPr>
      <xdr:spPr bwMode="auto">
        <a:xfrm>
          <a:off x="4600575" y="1806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49</xdr:row>
      <xdr:rowOff>180975</xdr:rowOff>
    </xdr:from>
    <xdr:ext cx="304800" cy="247650"/>
    <xdr:sp macro="" textlink="">
      <xdr:nvSpPr>
        <xdr:cNvPr id="146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8050000}"/>
            </a:ext>
          </a:extLst>
        </xdr:cNvPr>
        <xdr:cNvSpPr/>
      </xdr:nvSpPr>
      <xdr:spPr bwMode="auto">
        <a:xfrm>
          <a:off x="3619500"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49</xdr:row>
      <xdr:rowOff>180975</xdr:rowOff>
    </xdr:from>
    <xdr:ext cx="304800" cy="247650"/>
    <xdr:sp macro="" textlink="">
      <xdr:nvSpPr>
        <xdr:cNvPr id="14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9050000}"/>
            </a:ext>
          </a:extLst>
        </xdr:cNvPr>
        <xdr:cNvSpPr/>
      </xdr:nvSpPr>
      <xdr:spPr bwMode="auto">
        <a:xfrm>
          <a:off x="3619500"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6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A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B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C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49</xdr:row>
      <xdr:rowOff>180975</xdr:rowOff>
    </xdr:from>
    <xdr:ext cx="304800" cy="247650"/>
    <xdr:sp macro="" textlink="">
      <xdr:nvSpPr>
        <xdr:cNvPr id="14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D050000}"/>
            </a:ext>
          </a:extLst>
        </xdr:cNvPr>
        <xdr:cNvSpPr/>
      </xdr:nvSpPr>
      <xdr:spPr bwMode="auto">
        <a:xfrm>
          <a:off x="3619500"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190500</xdr:rowOff>
    </xdr:from>
    <xdr:ext cx="304800" cy="247650"/>
    <xdr:sp macro="" textlink="">
      <xdr:nvSpPr>
        <xdr:cNvPr id="147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E050000}"/>
            </a:ext>
          </a:extLst>
        </xdr:cNvPr>
        <xdr:cNvSpPr/>
      </xdr:nvSpPr>
      <xdr:spPr bwMode="auto">
        <a:xfrm>
          <a:off x="4600575" y="1806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47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F050000}"/>
            </a:ext>
          </a:extLst>
        </xdr:cNvPr>
        <xdr:cNvSpPr/>
      </xdr:nvSpPr>
      <xdr:spPr bwMode="auto">
        <a:xfrm>
          <a:off x="3619500"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472"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C0050000}"/>
            </a:ext>
          </a:extLst>
        </xdr:cNvPr>
        <xdr:cNvSpPr/>
      </xdr:nvSpPr>
      <xdr:spPr bwMode="auto">
        <a:xfrm>
          <a:off x="46005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1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4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2050000}"/>
            </a:ext>
          </a:extLst>
        </xdr:cNvPr>
        <xdr:cNvSpPr/>
      </xdr:nvSpPr>
      <xdr:spPr bwMode="auto">
        <a:xfrm>
          <a:off x="3619500"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47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3050000}"/>
            </a:ext>
          </a:extLst>
        </xdr:cNvPr>
        <xdr:cNvSpPr/>
      </xdr:nvSpPr>
      <xdr:spPr bwMode="auto">
        <a:xfrm>
          <a:off x="46005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4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4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4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5050000}"/>
            </a:ext>
          </a:extLst>
        </xdr:cNvPr>
        <xdr:cNvSpPr/>
      </xdr:nvSpPr>
      <xdr:spPr bwMode="auto">
        <a:xfrm>
          <a:off x="3619500"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4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6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7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48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8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4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9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4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A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190500</xdr:rowOff>
    </xdr:from>
    <xdr:ext cx="304800" cy="247650"/>
    <xdr:sp macro="" textlink="">
      <xdr:nvSpPr>
        <xdr:cNvPr id="148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B050000}"/>
            </a:ext>
          </a:extLst>
        </xdr:cNvPr>
        <xdr:cNvSpPr/>
      </xdr:nvSpPr>
      <xdr:spPr bwMode="auto">
        <a:xfrm>
          <a:off x="4600575" y="1806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8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C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D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E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190500</xdr:rowOff>
    </xdr:from>
    <xdr:ext cx="304800" cy="247650"/>
    <xdr:sp macro="" textlink="">
      <xdr:nvSpPr>
        <xdr:cNvPr id="148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F050000}"/>
            </a:ext>
          </a:extLst>
        </xdr:cNvPr>
        <xdr:cNvSpPr/>
      </xdr:nvSpPr>
      <xdr:spPr bwMode="auto">
        <a:xfrm>
          <a:off x="4600575" y="1806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0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1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190500</xdr:rowOff>
    </xdr:from>
    <xdr:ext cx="304800" cy="247650"/>
    <xdr:sp macro="" textlink="">
      <xdr:nvSpPr>
        <xdr:cNvPr id="149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2050000}"/>
            </a:ext>
          </a:extLst>
        </xdr:cNvPr>
        <xdr:cNvSpPr/>
      </xdr:nvSpPr>
      <xdr:spPr bwMode="auto">
        <a:xfrm>
          <a:off x="4600575" y="1806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9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3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4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5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190500</xdr:rowOff>
    </xdr:from>
    <xdr:ext cx="304800" cy="247650"/>
    <xdr:sp macro="" textlink="">
      <xdr:nvSpPr>
        <xdr:cNvPr id="149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6050000}"/>
            </a:ext>
          </a:extLst>
        </xdr:cNvPr>
        <xdr:cNvSpPr/>
      </xdr:nvSpPr>
      <xdr:spPr bwMode="auto">
        <a:xfrm>
          <a:off x="4600575" y="1806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9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7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8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9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190500</xdr:rowOff>
    </xdr:from>
    <xdr:ext cx="304800" cy="247650"/>
    <xdr:sp macro="" textlink="">
      <xdr:nvSpPr>
        <xdr:cNvPr id="149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A050000}"/>
            </a:ext>
          </a:extLst>
        </xdr:cNvPr>
        <xdr:cNvSpPr/>
      </xdr:nvSpPr>
      <xdr:spPr bwMode="auto">
        <a:xfrm>
          <a:off x="4600575" y="1806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49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B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5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C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5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D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190500</xdr:rowOff>
    </xdr:from>
    <xdr:ext cx="304800" cy="247650"/>
    <xdr:sp macro="" textlink="">
      <xdr:nvSpPr>
        <xdr:cNvPr id="150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E050000}"/>
            </a:ext>
          </a:extLst>
        </xdr:cNvPr>
        <xdr:cNvSpPr/>
      </xdr:nvSpPr>
      <xdr:spPr bwMode="auto">
        <a:xfrm>
          <a:off x="4600575" y="1806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50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F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5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0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5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1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49</xdr:row>
      <xdr:rowOff>190500</xdr:rowOff>
    </xdr:from>
    <xdr:ext cx="304800" cy="247650"/>
    <xdr:sp macro="" textlink="">
      <xdr:nvSpPr>
        <xdr:cNvPr id="150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2050000}"/>
            </a:ext>
          </a:extLst>
        </xdr:cNvPr>
        <xdr:cNvSpPr/>
      </xdr:nvSpPr>
      <xdr:spPr bwMode="auto">
        <a:xfrm>
          <a:off x="4600575" y="1806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50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E3050000}"/>
            </a:ext>
          </a:extLst>
        </xdr:cNvPr>
        <xdr:cNvSpPr/>
      </xdr:nvSpPr>
      <xdr:spPr bwMode="auto">
        <a:xfrm>
          <a:off x="46005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5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4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50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5050000}"/>
            </a:ext>
          </a:extLst>
        </xdr:cNvPr>
        <xdr:cNvSpPr/>
      </xdr:nvSpPr>
      <xdr:spPr bwMode="auto">
        <a:xfrm>
          <a:off x="46005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6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7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49</xdr:row>
      <xdr:rowOff>180975</xdr:rowOff>
    </xdr:from>
    <xdr:ext cx="304800" cy="247650"/>
    <xdr:sp macro="" textlink="">
      <xdr:nvSpPr>
        <xdr:cNvPr id="15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8050000}"/>
            </a:ext>
          </a:extLst>
        </xdr:cNvPr>
        <xdr:cNvSpPr/>
      </xdr:nvSpPr>
      <xdr:spPr bwMode="auto">
        <a:xfrm>
          <a:off x="4562475" y="18059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1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9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A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B050000}"/>
            </a:ext>
          </a:extLst>
        </xdr:cNvPr>
        <xdr:cNvSpPr/>
      </xdr:nvSpPr>
      <xdr:spPr bwMode="auto">
        <a:xfrm>
          <a:off x="4562475"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49</xdr:row>
      <xdr:rowOff>180975</xdr:rowOff>
    </xdr:from>
    <xdr:ext cx="301137" cy="254244"/>
    <xdr:sp macro="" textlink="">
      <xdr:nvSpPr>
        <xdr:cNvPr id="15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C050000}"/>
            </a:ext>
          </a:extLst>
        </xdr:cNvPr>
        <xdr:cNvSpPr/>
      </xdr:nvSpPr>
      <xdr:spPr bwMode="auto">
        <a:xfrm>
          <a:off x="3619500" y="180594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1137" cy="257175"/>
    <xdr:sp macro="" textlink="">
      <xdr:nvSpPr>
        <xdr:cNvPr id="151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D050000}"/>
            </a:ext>
          </a:extLst>
        </xdr:cNvPr>
        <xdr:cNvSpPr/>
      </xdr:nvSpPr>
      <xdr:spPr bwMode="auto">
        <a:xfrm>
          <a:off x="3619500" y="1816417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5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E050000}"/>
            </a:ext>
          </a:extLst>
        </xdr:cNvPr>
        <xdr:cNvSpPr/>
      </xdr:nvSpPr>
      <xdr:spPr bwMode="auto">
        <a:xfrm>
          <a:off x="3619500"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5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F050000}"/>
            </a:ext>
          </a:extLst>
        </xdr:cNvPr>
        <xdr:cNvSpPr/>
      </xdr:nvSpPr>
      <xdr:spPr bwMode="auto">
        <a:xfrm>
          <a:off x="3619500" y="18164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5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0050000}"/>
            </a:ext>
          </a:extLst>
        </xdr:cNvPr>
        <xdr:cNvSpPr/>
      </xdr:nvSpPr>
      <xdr:spPr bwMode="auto">
        <a:xfrm>
          <a:off x="3619500"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52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1050000}"/>
            </a:ext>
          </a:extLst>
        </xdr:cNvPr>
        <xdr:cNvSpPr/>
      </xdr:nvSpPr>
      <xdr:spPr bwMode="auto">
        <a:xfrm>
          <a:off x="4600575" y="1835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52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2050000}"/>
            </a:ext>
          </a:extLst>
        </xdr:cNvPr>
        <xdr:cNvSpPr/>
      </xdr:nvSpPr>
      <xdr:spPr bwMode="auto">
        <a:xfrm>
          <a:off x="3619500"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5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3050000}"/>
            </a:ext>
          </a:extLst>
        </xdr:cNvPr>
        <xdr:cNvSpPr/>
      </xdr:nvSpPr>
      <xdr:spPr bwMode="auto">
        <a:xfrm>
          <a:off x="3619500"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2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405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505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605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5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7050000}"/>
            </a:ext>
          </a:extLst>
        </xdr:cNvPr>
        <xdr:cNvSpPr/>
      </xdr:nvSpPr>
      <xdr:spPr bwMode="auto">
        <a:xfrm>
          <a:off x="3619500"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52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8050000}"/>
            </a:ext>
          </a:extLst>
        </xdr:cNvPr>
        <xdr:cNvSpPr/>
      </xdr:nvSpPr>
      <xdr:spPr bwMode="auto">
        <a:xfrm>
          <a:off x="4600575" y="1835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54</xdr:row>
      <xdr:rowOff>0</xdr:rowOff>
    </xdr:from>
    <xdr:ext cx="304800" cy="247650"/>
    <xdr:sp macro="" textlink="">
      <xdr:nvSpPr>
        <xdr:cNvPr id="152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9050000}"/>
            </a:ext>
          </a:extLst>
        </xdr:cNvPr>
        <xdr:cNvSpPr/>
      </xdr:nvSpPr>
      <xdr:spPr bwMode="auto">
        <a:xfrm>
          <a:off x="3619500"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54</xdr:row>
      <xdr:rowOff>0</xdr:rowOff>
    </xdr:from>
    <xdr:ext cx="304800" cy="247650"/>
    <xdr:sp macro="" textlink="">
      <xdr:nvSpPr>
        <xdr:cNvPr id="1530"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FA050000}"/>
            </a:ext>
          </a:extLst>
        </xdr:cNvPr>
        <xdr:cNvSpPr/>
      </xdr:nvSpPr>
      <xdr:spPr bwMode="auto">
        <a:xfrm>
          <a:off x="4600575"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B05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54</xdr:row>
      <xdr:rowOff>0</xdr:rowOff>
    </xdr:from>
    <xdr:ext cx="304800" cy="247650"/>
    <xdr:sp macro="" textlink="">
      <xdr:nvSpPr>
        <xdr:cNvPr id="15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C050000}"/>
            </a:ext>
          </a:extLst>
        </xdr:cNvPr>
        <xdr:cNvSpPr/>
      </xdr:nvSpPr>
      <xdr:spPr bwMode="auto">
        <a:xfrm>
          <a:off x="3619500"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54</xdr:row>
      <xdr:rowOff>0</xdr:rowOff>
    </xdr:from>
    <xdr:ext cx="304800" cy="247650"/>
    <xdr:sp macro="" textlink="">
      <xdr:nvSpPr>
        <xdr:cNvPr id="153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D050000}"/>
            </a:ext>
          </a:extLst>
        </xdr:cNvPr>
        <xdr:cNvSpPr/>
      </xdr:nvSpPr>
      <xdr:spPr bwMode="auto">
        <a:xfrm>
          <a:off x="4600575"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0</xdr:rowOff>
    </xdr:from>
    <xdr:ext cx="304800" cy="247650"/>
    <xdr:sp macro="" textlink="">
      <xdr:nvSpPr>
        <xdr:cNvPr id="15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E050000}"/>
            </a:ext>
          </a:extLst>
        </xdr:cNvPr>
        <xdr:cNvSpPr/>
      </xdr:nvSpPr>
      <xdr:spPr bwMode="auto">
        <a:xfrm>
          <a:off x="4562475"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54</xdr:row>
      <xdr:rowOff>0</xdr:rowOff>
    </xdr:from>
    <xdr:ext cx="304800" cy="247650"/>
    <xdr:sp macro="" textlink="">
      <xdr:nvSpPr>
        <xdr:cNvPr id="15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F050000}"/>
            </a:ext>
          </a:extLst>
        </xdr:cNvPr>
        <xdr:cNvSpPr/>
      </xdr:nvSpPr>
      <xdr:spPr bwMode="auto">
        <a:xfrm>
          <a:off x="3619500"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0</xdr:rowOff>
    </xdr:from>
    <xdr:ext cx="304800" cy="247650"/>
    <xdr:sp macro="" textlink="">
      <xdr:nvSpPr>
        <xdr:cNvPr id="15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0060000}"/>
            </a:ext>
          </a:extLst>
        </xdr:cNvPr>
        <xdr:cNvSpPr/>
      </xdr:nvSpPr>
      <xdr:spPr bwMode="auto">
        <a:xfrm>
          <a:off x="4562475"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1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0</xdr:rowOff>
    </xdr:from>
    <xdr:ext cx="304800" cy="247650"/>
    <xdr:sp macro="" textlink="">
      <xdr:nvSpPr>
        <xdr:cNvPr id="153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2060000}"/>
            </a:ext>
          </a:extLst>
        </xdr:cNvPr>
        <xdr:cNvSpPr/>
      </xdr:nvSpPr>
      <xdr:spPr bwMode="auto">
        <a:xfrm>
          <a:off x="4562475"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0</xdr:rowOff>
    </xdr:from>
    <xdr:ext cx="304800" cy="247650"/>
    <xdr:sp macro="" textlink="">
      <xdr:nvSpPr>
        <xdr:cNvPr id="15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3060000}"/>
            </a:ext>
          </a:extLst>
        </xdr:cNvPr>
        <xdr:cNvSpPr/>
      </xdr:nvSpPr>
      <xdr:spPr bwMode="auto">
        <a:xfrm>
          <a:off x="4562475"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0</xdr:rowOff>
    </xdr:from>
    <xdr:ext cx="304800" cy="247650"/>
    <xdr:sp macro="" textlink="">
      <xdr:nvSpPr>
        <xdr:cNvPr id="15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4060000}"/>
            </a:ext>
          </a:extLst>
        </xdr:cNvPr>
        <xdr:cNvSpPr/>
      </xdr:nvSpPr>
      <xdr:spPr bwMode="auto">
        <a:xfrm>
          <a:off x="4562475"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54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5060000}"/>
            </a:ext>
          </a:extLst>
        </xdr:cNvPr>
        <xdr:cNvSpPr/>
      </xdr:nvSpPr>
      <xdr:spPr bwMode="auto">
        <a:xfrm>
          <a:off x="4600575" y="1835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4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6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7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8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54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9060000}"/>
            </a:ext>
          </a:extLst>
        </xdr:cNvPr>
        <xdr:cNvSpPr/>
      </xdr:nvSpPr>
      <xdr:spPr bwMode="auto">
        <a:xfrm>
          <a:off x="4600575" y="1835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A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B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54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C060000}"/>
            </a:ext>
          </a:extLst>
        </xdr:cNvPr>
        <xdr:cNvSpPr/>
      </xdr:nvSpPr>
      <xdr:spPr bwMode="auto">
        <a:xfrm>
          <a:off x="4600575" y="1835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4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D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E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F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55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0060000}"/>
            </a:ext>
          </a:extLst>
        </xdr:cNvPr>
        <xdr:cNvSpPr/>
      </xdr:nvSpPr>
      <xdr:spPr bwMode="auto">
        <a:xfrm>
          <a:off x="4600575" y="1835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5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1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2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3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55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4060000}"/>
            </a:ext>
          </a:extLst>
        </xdr:cNvPr>
        <xdr:cNvSpPr/>
      </xdr:nvSpPr>
      <xdr:spPr bwMode="auto">
        <a:xfrm>
          <a:off x="4600575" y="1835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5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5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6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7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56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8060000}"/>
            </a:ext>
          </a:extLst>
        </xdr:cNvPr>
        <xdr:cNvSpPr/>
      </xdr:nvSpPr>
      <xdr:spPr bwMode="auto">
        <a:xfrm>
          <a:off x="4600575" y="1835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6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9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A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B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56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C060000}"/>
            </a:ext>
          </a:extLst>
        </xdr:cNvPr>
        <xdr:cNvSpPr/>
      </xdr:nvSpPr>
      <xdr:spPr bwMode="auto">
        <a:xfrm>
          <a:off x="4600575" y="1835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54</xdr:row>
      <xdr:rowOff>0</xdr:rowOff>
    </xdr:from>
    <xdr:ext cx="304800" cy="247650"/>
    <xdr:sp macro="" textlink="">
      <xdr:nvSpPr>
        <xdr:cNvPr id="156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1D060000}"/>
            </a:ext>
          </a:extLst>
        </xdr:cNvPr>
        <xdr:cNvSpPr/>
      </xdr:nvSpPr>
      <xdr:spPr bwMode="auto">
        <a:xfrm>
          <a:off x="4600575"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E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54</xdr:row>
      <xdr:rowOff>0</xdr:rowOff>
    </xdr:from>
    <xdr:ext cx="304800" cy="247650"/>
    <xdr:sp macro="" textlink="">
      <xdr:nvSpPr>
        <xdr:cNvPr id="156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F060000}"/>
            </a:ext>
          </a:extLst>
        </xdr:cNvPr>
        <xdr:cNvSpPr/>
      </xdr:nvSpPr>
      <xdr:spPr bwMode="auto">
        <a:xfrm>
          <a:off x="4600575"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0</xdr:rowOff>
    </xdr:from>
    <xdr:ext cx="304800" cy="247650"/>
    <xdr:sp macro="" textlink="">
      <xdr:nvSpPr>
        <xdr:cNvPr id="15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0060000}"/>
            </a:ext>
          </a:extLst>
        </xdr:cNvPr>
        <xdr:cNvSpPr/>
      </xdr:nvSpPr>
      <xdr:spPr bwMode="auto">
        <a:xfrm>
          <a:off x="4562475"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0</xdr:rowOff>
    </xdr:from>
    <xdr:ext cx="304800" cy="247650"/>
    <xdr:sp macro="" textlink="">
      <xdr:nvSpPr>
        <xdr:cNvPr id="15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1060000}"/>
            </a:ext>
          </a:extLst>
        </xdr:cNvPr>
        <xdr:cNvSpPr/>
      </xdr:nvSpPr>
      <xdr:spPr bwMode="auto">
        <a:xfrm>
          <a:off x="4562475"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5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2060000}"/>
            </a:ext>
          </a:extLst>
        </xdr:cNvPr>
        <xdr:cNvSpPr/>
      </xdr:nvSpPr>
      <xdr:spPr bwMode="auto">
        <a:xfrm>
          <a:off x="4562475" y="18345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0</xdr:rowOff>
    </xdr:from>
    <xdr:ext cx="304800" cy="247650"/>
    <xdr:sp macro="" textlink="">
      <xdr:nvSpPr>
        <xdr:cNvPr id="157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3060000}"/>
            </a:ext>
          </a:extLst>
        </xdr:cNvPr>
        <xdr:cNvSpPr/>
      </xdr:nvSpPr>
      <xdr:spPr bwMode="auto">
        <a:xfrm>
          <a:off x="4562475"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0</xdr:rowOff>
    </xdr:from>
    <xdr:ext cx="304800" cy="247650"/>
    <xdr:sp macro="" textlink="">
      <xdr:nvSpPr>
        <xdr:cNvPr id="15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4060000}"/>
            </a:ext>
          </a:extLst>
        </xdr:cNvPr>
        <xdr:cNvSpPr/>
      </xdr:nvSpPr>
      <xdr:spPr bwMode="auto">
        <a:xfrm>
          <a:off x="4562475"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0</xdr:rowOff>
    </xdr:from>
    <xdr:ext cx="304800" cy="247650"/>
    <xdr:sp macro="" textlink="">
      <xdr:nvSpPr>
        <xdr:cNvPr id="15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5060000}"/>
            </a:ext>
          </a:extLst>
        </xdr:cNvPr>
        <xdr:cNvSpPr/>
      </xdr:nvSpPr>
      <xdr:spPr bwMode="auto">
        <a:xfrm>
          <a:off x="4562475"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1137" cy="254244"/>
    <xdr:sp macro="" textlink="">
      <xdr:nvSpPr>
        <xdr:cNvPr id="15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6060000}"/>
            </a:ext>
          </a:extLst>
        </xdr:cNvPr>
        <xdr:cNvSpPr/>
      </xdr:nvSpPr>
      <xdr:spPr bwMode="auto">
        <a:xfrm>
          <a:off x="3619500" y="183451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54</xdr:row>
      <xdr:rowOff>0</xdr:rowOff>
    </xdr:from>
    <xdr:ext cx="301137" cy="257175"/>
    <xdr:sp macro="" textlink="">
      <xdr:nvSpPr>
        <xdr:cNvPr id="157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7060000}"/>
            </a:ext>
          </a:extLst>
        </xdr:cNvPr>
        <xdr:cNvSpPr/>
      </xdr:nvSpPr>
      <xdr:spPr bwMode="auto">
        <a:xfrm>
          <a:off x="3619500" y="2016442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54</xdr:row>
      <xdr:rowOff>0</xdr:rowOff>
    </xdr:from>
    <xdr:ext cx="304800" cy="247650"/>
    <xdr:sp macro="" textlink="">
      <xdr:nvSpPr>
        <xdr:cNvPr id="15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8060000}"/>
            </a:ext>
          </a:extLst>
        </xdr:cNvPr>
        <xdr:cNvSpPr/>
      </xdr:nvSpPr>
      <xdr:spPr bwMode="auto">
        <a:xfrm>
          <a:off x="3619500"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54</xdr:row>
      <xdr:rowOff>0</xdr:rowOff>
    </xdr:from>
    <xdr:ext cx="304800" cy="247650"/>
    <xdr:sp macro="" textlink="">
      <xdr:nvSpPr>
        <xdr:cNvPr id="15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9060000}"/>
            </a:ext>
          </a:extLst>
        </xdr:cNvPr>
        <xdr:cNvSpPr/>
      </xdr:nvSpPr>
      <xdr:spPr bwMode="auto">
        <a:xfrm>
          <a:off x="3619500" y="20164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54</xdr:row>
      <xdr:rowOff>180975</xdr:rowOff>
    </xdr:from>
    <xdr:ext cx="304800" cy="247650"/>
    <xdr:sp macro="" textlink="">
      <xdr:nvSpPr>
        <xdr:cNvPr id="15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A060000}"/>
            </a:ext>
          </a:extLst>
        </xdr:cNvPr>
        <xdr:cNvSpPr/>
      </xdr:nvSpPr>
      <xdr:spPr bwMode="auto">
        <a:xfrm>
          <a:off x="3619500"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54</xdr:row>
      <xdr:rowOff>190500</xdr:rowOff>
    </xdr:from>
    <xdr:ext cx="304800" cy="247650"/>
    <xdr:sp macro="" textlink="">
      <xdr:nvSpPr>
        <xdr:cNvPr id="157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B060000}"/>
            </a:ext>
          </a:extLst>
        </xdr:cNvPr>
        <xdr:cNvSpPr/>
      </xdr:nvSpPr>
      <xdr:spPr bwMode="auto">
        <a:xfrm>
          <a:off x="4600575" y="20354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54</xdr:row>
      <xdr:rowOff>180975</xdr:rowOff>
    </xdr:from>
    <xdr:ext cx="304800" cy="247650"/>
    <xdr:sp macro="" textlink="">
      <xdr:nvSpPr>
        <xdr:cNvPr id="158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C060000}"/>
            </a:ext>
          </a:extLst>
        </xdr:cNvPr>
        <xdr:cNvSpPr/>
      </xdr:nvSpPr>
      <xdr:spPr bwMode="auto">
        <a:xfrm>
          <a:off x="3619500"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54</xdr:row>
      <xdr:rowOff>180975</xdr:rowOff>
    </xdr:from>
    <xdr:ext cx="304800" cy="247650"/>
    <xdr:sp macro="" textlink="">
      <xdr:nvSpPr>
        <xdr:cNvPr id="15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D060000}"/>
            </a:ext>
          </a:extLst>
        </xdr:cNvPr>
        <xdr:cNvSpPr/>
      </xdr:nvSpPr>
      <xdr:spPr bwMode="auto">
        <a:xfrm>
          <a:off x="3619500"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58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E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5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F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5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0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54</xdr:row>
      <xdr:rowOff>180975</xdr:rowOff>
    </xdr:from>
    <xdr:ext cx="304800" cy="247650"/>
    <xdr:sp macro="" textlink="">
      <xdr:nvSpPr>
        <xdr:cNvPr id="15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1060000}"/>
            </a:ext>
          </a:extLst>
        </xdr:cNvPr>
        <xdr:cNvSpPr/>
      </xdr:nvSpPr>
      <xdr:spPr bwMode="auto">
        <a:xfrm>
          <a:off x="3619500"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54</xdr:row>
      <xdr:rowOff>190500</xdr:rowOff>
    </xdr:from>
    <xdr:ext cx="304800" cy="247650"/>
    <xdr:sp macro="" textlink="">
      <xdr:nvSpPr>
        <xdr:cNvPr id="158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2060000}"/>
            </a:ext>
          </a:extLst>
        </xdr:cNvPr>
        <xdr:cNvSpPr/>
      </xdr:nvSpPr>
      <xdr:spPr bwMode="auto">
        <a:xfrm>
          <a:off x="4600575" y="20354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56</xdr:row>
      <xdr:rowOff>0</xdr:rowOff>
    </xdr:from>
    <xdr:ext cx="304800" cy="247650"/>
    <xdr:sp macro="" textlink="">
      <xdr:nvSpPr>
        <xdr:cNvPr id="158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3060000}"/>
            </a:ext>
          </a:extLst>
        </xdr:cNvPr>
        <xdr:cNvSpPr/>
      </xdr:nvSpPr>
      <xdr:spPr bwMode="auto">
        <a:xfrm>
          <a:off x="3619500"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0</xdr:rowOff>
    </xdr:from>
    <xdr:ext cx="304800" cy="247650"/>
    <xdr:sp macro="" textlink="">
      <xdr:nvSpPr>
        <xdr:cNvPr id="1588"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34060000}"/>
            </a:ext>
          </a:extLst>
        </xdr:cNvPr>
        <xdr:cNvSpPr/>
      </xdr:nvSpPr>
      <xdr:spPr bwMode="auto">
        <a:xfrm>
          <a:off x="4600575"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5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5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56</xdr:row>
      <xdr:rowOff>0</xdr:rowOff>
    </xdr:from>
    <xdr:ext cx="304800" cy="247650"/>
    <xdr:sp macro="" textlink="">
      <xdr:nvSpPr>
        <xdr:cNvPr id="15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6060000}"/>
            </a:ext>
          </a:extLst>
        </xdr:cNvPr>
        <xdr:cNvSpPr/>
      </xdr:nvSpPr>
      <xdr:spPr bwMode="auto">
        <a:xfrm>
          <a:off x="3619500"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0</xdr:rowOff>
    </xdr:from>
    <xdr:ext cx="304800" cy="247650"/>
    <xdr:sp macro="" textlink="">
      <xdr:nvSpPr>
        <xdr:cNvPr id="159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7060000}"/>
            </a:ext>
          </a:extLst>
        </xdr:cNvPr>
        <xdr:cNvSpPr/>
      </xdr:nvSpPr>
      <xdr:spPr bwMode="auto">
        <a:xfrm>
          <a:off x="4600575"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0</xdr:rowOff>
    </xdr:from>
    <xdr:ext cx="304800" cy="247650"/>
    <xdr:sp macro="" textlink="">
      <xdr:nvSpPr>
        <xdr:cNvPr id="15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8060000}"/>
            </a:ext>
          </a:extLst>
        </xdr:cNvPr>
        <xdr:cNvSpPr/>
      </xdr:nvSpPr>
      <xdr:spPr bwMode="auto">
        <a:xfrm>
          <a:off x="4562475"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56</xdr:row>
      <xdr:rowOff>0</xdr:rowOff>
    </xdr:from>
    <xdr:ext cx="304800" cy="247650"/>
    <xdr:sp macro="" textlink="">
      <xdr:nvSpPr>
        <xdr:cNvPr id="15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9060000}"/>
            </a:ext>
          </a:extLst>
        </xdr:cNvPr>
        <xdr:cNvSpPr/>
      </xdr:nvSpPr>
      <xdr:spPr bwMode="auto">
        <a:xfrm>
          <a:off x="3619500"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0</xdr:rowOff>
    </xdr:from>
    <xdr:ext cx="304800" cy="247650"/>
    <xdr:sp macro="" textlink="">
      <xdr:nvSpPr>
        <xdr:cNvPr id="15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A060000}"/>
            </a:ext>
          </a:extLst>
        </xdr:cNvPr>
        <xdr:cNvSpPr/>
      </xdr:nvSpPr>
      <xdr:spPr bwMode="auto">
        <a:xfrm>
          <a:off x="4562475"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5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B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0</xdr:rowOff>
    </xdr:from>
    <xdr:ext cx="304800" cy="247650"/>
    <xdr:sp macro="" textlink="">
      <xdr:nvSpPr>
        <xdr:cNvPr id="159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C060000}"/>
            </a:ext>
          </a:extLst>
        </xdr:cNvPr>
        <xdr:cNvSpPr/>
      </xdr:nvSpPr>
      <xdr:spPr bwMode="auto">
        <a:xfrm>
          <a:off x="4562475"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0</xdr:rowOff>
    </xdr:from>
    <xdr:ext cx="304800" cy="247650"/>
    <xdr:sp macro="" textlink="">
      <xdr:nvSpPr>
        <xdr:cNvPr id="15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D060000}"/>
            </a:ext>
          </a:extLst>
        </xdr:cNvPr>
        <xdr:cNvSpPr/>
      </xdr:nvSpPr>
      <xdr:spPr bwMode="auto">
        <a:xfrm>
          <a:off x="4562475"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0</xdr:rowOff>
    </xdr:from>
    <xdr:ext cx="304800" cy="247650"/>
    <xdr:sp macro="" textlink="">
      <xdr:nvSpPr>
        <xdr:cNvPr id="15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E060000}"/>
            </a:ext>
          </a:extLst>
        </xdr:cNvPr>
        <xdr:cNvSpPr/>
      </xdr:nvSpPr>
      <xdr:spPr bwMode="auto">
        <a:xfrm>
          <a:off x="4562475"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54</xdr:row>
      <xdr:rowOff>190500</xdr:rowOff>
    </xdr:from>
    <xdr:ext cx="304800" cy="247650"/>
    <xdr:sp macro="" textlink="">
      <xdr:nvSpPr>
        <xdr:cNvPr id="159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F060000}"/>
            </a:ext>
          </a:extLst>
        </xdr:cNvPr>
        <xdr:cNvSpPr/>
      </xdr:nvSpPr>
      <xdr:spPr bwMode="auto">
        <a:xfrm>
          <a:off x="4600575" y="20354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0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0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1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2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54</xdr:row>
      <xdr:rowOff>190500</xdr:rowOff>
    </xdr:from>
    <xdr:ext cx="304800" cy="247650"/>
    <xdr:sp macro="" textlink="">
      <xdr:nvSpPr>
        <xdr:cNvPr id="160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3060000}"/>
            </a:ext>
          </a:extLst>
        </xdr:cNvPr>
        <xdr:cNvSpPr/>
      </xdr:nvSpPr>
      <xdr:spPr bwMode="auto">
        <a:xfrm>
          <a:off x="4600575" y="20354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4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5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54</xdr:row>
      <xdr:rowOff>190500</xdr:rowOff>
    </xdr:from>
    <xdr:ext cx="304800" cy="247650"/>
    <xdr:sp macro="" textlink="">
      <xdr:nvSpPr>
        <xdr:cNvPr id="160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6060000}"/>
            </a:ext>
          </a:extLst>
        </xdr:cNvPr>
        <xdr:cNvSpPr/>
      </xdr:nvSpPr>
      <xdr:spPr bwMode="auto">
        <a:xfrm>
          <a:off x="4600575" y="20354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0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7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8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9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54</xdr:row>
      <xdr:rowOff>190500</xdr:rowOff>
    </xdr:from>
    <xdr:ext cx="304800" cy="247650"/>
    <xdr:sp macro="" textlink="">
      <xdr:nvSpPr>
        <xdr:cNvPr id="161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A060000}"/>
            </a:ext>
          </a:extLst>
        </xdr:cNvPr>
        <xdr:cNvSpPr/>
      </xdr:nvSpPr>
      <xdr:spPr bwMode="auto">
        <a:xfrm>
          <a:off x="4600575" y="20354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1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B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C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D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54</xdr:row>
      <xdr:rowOff>190500</xdr:rowOff>
    </xdr:from>
    <xdr:ext cx="304800" cy="247650"/>
    <xdr:sp macro="" textlink="">
      <xdr:nvSpPr>
        <xdr:cNvPr id="161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E060000}"/>
            </a:ext>
          </a:extLst>
        </xdr:cNvPr>
        <xdr:cNvSpPr/>
      </xdr:nvSpPr>
      <xdr:spPr bwMode="auto">
        <a:xfrm>
          <a:off x="4600575" y="20354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1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F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0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1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54</xdr:row>
      <xdr:rowOff>190500</xdr:rowOff>
    </xdr:from>
    <xdr:ext cx="304800" cy="247650"/>
    <xdr:sp macro="" textlink="">
      <xdr:nvSpPr>
        <xdr:cNvPr id="161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2060000}"/>
            </a:ext>
          </a:extLst>
        </xdr:cNvPr>
        <xdr:cNvSpPr/>
      </xdr:nvSpPr>
      <xdr:spPr bwMode="auto">
        <a:xfrm>
          <a:off x="4600575" y="20354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1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3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4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5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54</xdr:row>
      <xdr:rowOff>190500</xdr:rowOff>
    </xdr:from>
    <xdr:ext cx="304800" cy="247650"/>
    <xdr:sp macro="" textlink="">
      <xdr:nvSpPr>
        <xdr:cNvPr id="162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6060000}"/>
            </a:ext>
          </a:extLst>
        </xdr:cNvPr>
        <xdr:cNvSpPr/>
      </xdr:nvSpPr>
      <xdr:spPr bwMode="auto">
        <a:xfrm>
          <a:off x="4600575" y="20354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0</xdr:rowOff>
    </xdr:from>
    <xdr:ext cx="304800" cy="247650"/>
    <xdr:sp macro="" textlink="">
      <xdr:nvSpPr>
        <xdr:cNvPr id="162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57060000}"/>
            </a:ext>
          </a:extLst>
        </xdr:cNvPr>
        <xdr:cNvSpPr/>
      </xdr:nvSpPr>
      <xdr:spPr bwMode="auto">
        <a:xfrm>
          <a:off x="4600575"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8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0</xdr:rowOff>
    </xdr:from>
    <xdr:ext cx="304800" cy="247650"/>
    <xdr:sp macro="" textlink="">
      <xdr:nvSpPr>
        <xdr:cNvPr id="162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9060000}"/>
            </a:ext>
          </a:extLst>
        </xdr:cNvPr>
        <xdr:cNvSpPr/>
      </xdr:nvSpPr>
      <xdr:spPr bwMode="auto">
        <a:xfrm>
          <a:off x="4600575"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0</xdr:rowOff>
    </xdr:from>
    <xdr:ext cx="304800" cy="247650"/>
    <xdr:sp macro="" textlink="">
      <xdr:nvSpPr>
        <xdr:cNvPr id="16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A060000}"/>
            </a:ext>
          </a:extLst>
        </xdr:cNvPr>
        <xdr:cNvSpPr/>
      </xdr:nvSpPr>
      <xdr:spPr bwMode="auto">
        <a:xfrm>
          <a:off x="4562475"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0</xdr:rowOff>
    </xdr:from>
    <xdr:ext cx="304800" cy="247650"/>
    <xdr:sp macro="" textlink="">
      <xdr:nvSpPr>
        <xdr:cNvPr id="16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B060000}"/>
            </a:ext>
          </a:extLst>
        </xdr:cNvPr>
        <xdr:cNvSpPr/>
      </xdr:nvSpPr>
      <xdr:spPr bwMode="auto">
        <a:xfrm>
          <a:off x="4562475"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54</xdr:row>
      <xdr:rowOff>180975</xdr:rowOff>
    </xdr:from>
    <xdr:ext cx="304800" cy="247650"/>
    <xdr:sp macro="" textlink="">
      <xdr:nvSpPr>
        <xdr:cNvPr id="16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C060000}"/>
            </a:ext>
          </a:extLst>
        </xdr:cNvPr>
        <xdr:cNvSpPr/>
      </xdr:nvSpPr>
      <xdr:spPr bwMode="auto">
        <a:xfrm>
          <a:off x="4562475" y="20345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0</xdr:rowOff>
    </xdr:from>
    <xdr:ext cx="304800" cy="247650"/>
    <xdr:sp macro="" textlink="">
      <xdr:nvSpPr>
        <xdr:cNvPr id="162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D060000}"/>
            </a:ext>
          </a:extLst>
        </xdr:cNvPr>
        <xdr:cNvSpPr/>
      </xdr:nvSpPr>
      <xdr:spPr bwMode="auto">
        <a:xfrm>
          <a:off x="4562475"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0</xdr:rowOff>
    </xdr:from>
    <xdr:ext cx="304800" cy="247650"/>
    <xdr:sp macro="" textlink="">
      <xdr:nvSpPr>
        <xdr:cNvPr id="16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E060000}"/>
            </a:ext>
          </a:extLst>
        </xdr:cNvPr>
        <xdr:cNvSpPr/>
      </xdr:nvSpPr>
      <xdr:spPr bwMode="auto">
        <a:xfrm>
          <a:off x="4562475"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0</xdr:rowOff>
    </xdr:from>
    <xdr:ext cx="304800" cy="247650"/>
    <xdr:sp macro="" textlink="">
      <xdr:nvSpPr>
        <xdr:cNvPr id="16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F060000}"/>
            </a:ext>
          </a:extLst>
        </xdr:cNvPr>
        <xdr:cNvSpPr/>
      </xdr:nvSpPr>
      <xdr:spPr bwMode="auto">
        <a:xfrm>
          <a:off x="4562475"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54</xdr:row>
      <xdr:rowOff>180975</xdr:rowOff>
    </xdr:from>
    <xdr:ext cx="301137" cy="254244"/>
    <xdr:sp macro="" textlink="">
      <xdr:nvSpPr>
        <xdr:cNvPr id="16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0060000}"/>
            </a:ext>
          </a:extLst>
        </xdr:cNvPr>
        <xdr:cNvSpPr/>
      </xdr:nvSpPr>
      <xdr:spPr bwMode="auto">
        <a:xfrm>
          <a:off x="3619500" y="203454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56</xdr:row>
      <xdr:rowOff>0</xdr:rowOff>
    </xdr:from>
    <xdr:ext cx="301137" cy="257175"/>
    <xdr:sp macro="" textlink="">
      <xdr:nvSpPr>
        <xdr:cNvPr id="163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1060000}"/>
            </a:ext>
          </a:extLst>
        </xdr:cNvPr>
        <xdr:cNvSpPr/>
      </xdr:nvSpPr>
      <xdr:spPr bwMode="auto">
        <a:xfrm>
          <a:off x="3619500" y="2045017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56</xdr:row>
      <xdr:rowOff>0</xdr:rowOff>
    </xdr:from>
    <xdr:ext cx="304800" cy="247650"/>
    <xdr:sp macro="" textlink="">
      <xdr:nvSpPr>
        <xdr:cNvPr id="16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2060000}"/>
            </a:ext>
          </a:extLst>
        </xdr:cNvPr>
        <xdr:cNvSpPr/>
      </xdr:nvSpPr>
      <xdr:spPr bwMode="auto">
        <a:xfrm>
          <a:off x="3619500"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56</xdr:row>
      <xdr:rowOff>0</xdr:rowOff>
    </xdr:from>
    <xdr:ext cx="304800" cy="247650"/>
    <xdr:sp macro="" textlink="">
      <xdr:nvSpPr>
        <xdr:cNvPr id="16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3060000}"/>
            </a:ext>
          </a:extLst>
        </xdr:cNvPr>
        <xdr:cNvSpPr/>
      </xdr:nvSpPr>
      <xdr:spPr bwMode="auto">
        <a:xfrm>
          <a:off x="3619500" y="20450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56</xdr:row>
      <xdr:rowOff>180975</xdr:rowOff>
    </xdr:from>
    <xdr:ext cx="304800" cy="247650"/>
    <xdr:sp macro="" textlink="">
      <xdr:nvSpPr>
        <xdr:cNvPr id="16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4060000}"/>
            </a:ext>
          </a:extLst>
        </xdr:cNvPr>
        <xdr:cNvSpPr/>
      </xdr:nvSpPr>
      <xdr:spPr bwMode="auto">
        <a:xfrm>
          <a:off x="3619500"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190500</xdr:rowOff>
    </xdr:from>
    <xdr:ext cx="304800" cy="247650"/>
    <xdr:sp macro="" textlink="">
      <xdr:nvSpPr>
        <xdr:cNvPr id="163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5060000}"/>
            </a:ext>
          </a:extLst>
        </xdr:cNvPr>
        <xdr:cNvSpPr/>
      </xdr:nvSpPr>
      <xdr:spPr bwMode="auto">
        <a:xfrm>
          <a:off x="4600575" y="20640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56</xdr:row>
      <xdr:rowOff>180975</xdr:rowOff>
    </xdr:from>
    <xdr:ext cx="304800" cy="247650"/>
    <xdr:sp macro="" textlink="">
      <xdr:nvSpPr>
        <xdr:cNvPr id="163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6060000}"/>
            </a:ext>
          </a:extLst>
        </xdr:cNvPr>
        <xdr:cNvSpPr/>
      </xdr:nvSpPr>
      <xdr:spPr bwMode="auto">
        <a:xfrm>
          <a:off x="3619500"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56</xdr:row>
      <xdr:rowOff>180975</xdr:rowOff>
    </xdr:from>
    <xdr:ext cx="304800" cy="247650"/>
    <xdr:sp macro="" textlink="">
      <xdr:nvSpPr>
        <xdr:cNvPr id="16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7060000}"/>
            </a:ext>
          </a:extLst>
        </xdr:cNvPr>
        <xdr:cNvSpPr/>
      </xdr:nvSpPr>
      <xdr:spPr bwMode="auto">
        <a:xfrm>
          <a:off x="3619500"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4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8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9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A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56</xdr:row>
      <xdr:rowOff>180975</xdr:rowOff>
    </xdr:from>
    <xdr:ext cx="304800" cy="247650"/>
    <xdr:sp macro="" textlink="">
      <xdr:nvSpPr>
        <xdr:cNvPr id="16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B060000}"/>
            </a:ext>
          </a:extLst>
        </xdr:cNvPr>
        <xdr:cNvSpPr/>
      </xdr:nvSpPr>
      <xdr:spPr bwMode="auto">
        <a:xfrm>
          <a:off x="3619500"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190500</xdr:rowOff>
    </xdr:from>
    <xdr:ext cx="304800" cy="247650"/>
    <xdr:sp macro="" textlink="">
      <xdr:nvSpPr>
        <xdr:cNvPr id="164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C060000}"/>
            </a:ext>
          </a:extLst>
        </xdr:cNvPr>
        <xdr:cNvSpPr/>
      </xdr:nvSpPr>
      <xdr:spPr bwMode="auto">
        <a:xfrm>
          <a:off x="4600575" y="20640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61</xdr:row>
      <xdr:rowOff>0</xdr:rowOff>
    </xdr:from>
    <xdr:ext cx="304800" cy="247650"/>
    <xdr:sp macro="" textlink="">
      <xdr:nvSpPr>
        <xdr:cNvPr id="164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D060000}"/>
            </a:ext>
          </a:extLst>
        </xdr:cNvPr>
        <xdr:cNvSpPr/>
      </xdr:nvSpPr>
      <xdr:spPr bwMode="auto">
        <a:xfrm>
          <a:off x="3619500"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61</xdr:row>
      <xdr:rowOff>0</xdr:rowOff>
    </xdr:from>
    <xdr:ext cx="304800" cy="247650"/>
    <xdr:sp macro="" textlink="">
      <xdr:nvSpPr>
        <xdr:cNvPr id="164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6E060000}"/>
            </a:ext>
          </a:extLst>
        </xdr:cNvPr>
        <xdr:cNvSpPr/>
      </xdr:nvSpPr>
      <xdr:spPr bwMode="auto">
        <a:xfrm>
          <a:off x="46005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F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61</xdr:row>
      <xdr:rowOff>0</xdr:rowOff>
    </xdr:from>
    <xdr:ext cx="304800" cy="247650"/>
    <xdr:sp macro="" textlink="">
      <xdr:nvSpPr>
        <xdr:cNvPr id="16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0060000}"/>
            </a:ext>
          </a:extLst>
        </xdr:cNvPr>
        <xdr:cNvSpPr/>
      </xdr:nvSpPr>
      <xdr:spPr bwMode="auto">
        <a:xfrm>
          <a:off x="3619500"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61</xdr:row>
      <xdr:rowOff>0</xdr:rowOff>
    </xdr:from>
    <xdr:ext cx="304800" cy="247650"/>
    <xdr:sp macro="" textlink="">
      <xdr:nvSpPr>
        <xdr:cNvPr id="164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1060000}"/>
            </a:ext>
          </a:extLst>
        </xdr:cNvPr>
        <xdr:cNvSpPr/>
      </xdr:nvSpPr>
      <xdr:spPr bwMode="auto">
        <a:xfrm>
          <a:off x="46005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16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206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61</xdr:row>
      <xdr:rowOff>0</xdr:rowOff>
    </xdr:from>
    <xdr:ext cx="304800" cy="247650"/>
    <xdr:sp macro="" textlink="">
      <xdr:nvSpPr>
        <xdr:cNvPr id="16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3060000}"/>
            </a:ext>
          </a:extLst>
        </xdr:cNvPr>
        <xdr:cNvSpPr/>
      </xdr:nvSpPr>
      <xdr:spPr bwMode="auto">
        <a:xfrm>
          <a:off x="3619500"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16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406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5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165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606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16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706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16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806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190500</xdr:rowOff>
    </xdr:from>
    <xdr:ext cx="304800" cy="247650"/>
    <xdr:sp macro="" textlink="">
      <xdr:nvSpPr>
        <xdr:cNvPr id="165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9060000}"/>
            </a:ext>
          </a:extLst>
        </xdr:cNvPr>
        <xdr:cNvSpPr/>
      </xdr:nvSpPr>
      <xdr:spPr bwMode="auto">
        <a:xfrm>
          <a:off x="4600575" y="20640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5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A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B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C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190500</xdr:rowOff>
    </xdr:from>
    <xdr:ext cx="304800" cy="247650"/>
    <xdr:sp macro="" textlink="">
      <xdr:nvSpPr>
        <xdr:cNvPr id="166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D060000}"/>
            </a:ext>
          </a:extLst>
        </xdr:cNvPr>
        <xdr:cNvSpPr/>
      </xdr:nvSpPr>
      <xdr:spPr bwMode="auto">
        <a:xfrm>
          <a:off x="4600575" y="20640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E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F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190500</xdr:rowOff>
    </xdr:from>
    <xdr:ext cx="304800" cy="247650"/>
    <xdr:sp macro="" textlink="">
      <xdr:nvSpPr>
        <xdr:cNvPr id="166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0060000}"/>
            </a:ext>
          </a:extLst>
        </xdr:cNvPr>
        <xdr:cNvSpPr/>
      </xdr:nvSpPr>
      <xdr:spPr bwMode="auto">
        <a:xfrm>
          <a:off x="4600575" y="20640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6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1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2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3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190500</xdr:rowOff>
    </xdr:from>
    <xdr:ext cx="304800" cy="247650"/>
    <xdr:sp macro="" textlink="">
      <xdr:nvSpPr>
        <xdr:cNvPr id="166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4060000}"/>
            </a:ext>
          </a:extLst>
        </xdr:cNvPr>
        <xdr:cNvSpPr/>
      </xdr:nvSpPr>
      <xdr:spPr bwMode="auto">
        <a:xfrm>
          <a:off x="4600575" y="20640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6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5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6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7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190500</xdr:rowOff>
    </xdr:from>
    <xdr:ext cx="304800" cy="247650"/>
    <xdr:sp macro="" textlink="">
      <xdr:nvSpPr>
        <xdr:cNvPr id="167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8060000}"/>
            </a:ext>
          </a:extLst>
        </xdr:cNvPr>
        <xdr:cNvSpPr/>
      </xdr:nvSpPr>
      <xdr:spPr bwMode="auto">
        <a:xfrm>
          <a:off x="4600575" y="20640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7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9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A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B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190500</xdr:rowOff>
    </xdr:from>
    <xdr:ext cx="304800" cy="247650"/>
    <xdr:sp macro="" textlink="">
      <xdr:nvSpPr>
        <xdr:cNvPr id="167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C060000}"/>
            </a:ext>
          </a:extLst>
        </xdr:cNvPr>
        <xdr:cNvSpPr/>
      </xdr:nvSpPr>
      <xdr:spPr bwMode="auto">
        <a:xfrm>
          <a:off x="4600575" y="20640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7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D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E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F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190500</xdr:rowOff>
    </xdr:from>
    <xdr:ext cx="304800" cy="247650"/>
    <xdr:sp macro="" textlink="">
      <xdr:nvSpPr>
        <xdr:cNvPr id="168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0060000}"/>
            </a:ext>
          </a:extLst>
        </xdr:cNvPr>
        <xdr:cNvSpPr/>
      </xdr:nvSpPr>
      <xdr:spPr bwMode="auto">
        <a:xfrm>
          <a:off x="4600575" y="20640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61</xdr:row>
      <xdr:rowOff>0</xdr:rowOff>
    </xdr:from>
    <xdr:ext cx="304800" cy="247650"/>
    <xdr:sp macro="" textlink="">
      <xdr:nvSpPr>
        <xdr:cNvPr id="1681"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91060000}"/>
            </a:ext>
          </a:extLst>
        </xdr:cNvPr>
        <xdr:cNvSpPr/>
      </xdr:nvSpPr>
      <xdr:spPr bwMode="auto">
        <a:xfrm>
          <a:off x="46005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2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61</xdr:row>
      <xdr:rowOff>0</xdr:rowOff>
    </xdr:from>
    <xdr:ext cx="304800" cy="247650"/>
    <xdr:sp macro="" textlink="">
      <xdr:nvSpPr>
        <xdr:cNvPr id="168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3060000}"/>
            </a:ext>
          </a:extLst>
        </xdr:cNvPr>
        <xdr:cNvSpPr/>
      </xdr:nvSpPr>
      <xdr:spPr bwMode="auto">
        <a:xfrm>
          <a:off x="46005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16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406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16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506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16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6060000}"/>
            </a:ext>
          </a:extLst>
        </xdr:cNvPr>
        <xdr:cNvSpPr/>
      </xdr:nvSpPr>
      <xdr:spPr bwMode="auto">
        <a:xfrm>
          <a:off x="4562475" y="20631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168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706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16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806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16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906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56</xdr:row>
      <xdr:rowOff>180975</xdr:rowOff>
    </xdr:from>
    <xdr:ext cx="301137" cy="254244"/>
    <xdr:sp macro="" textlink="">
      <xdr:nvSpPr>
        <xdr:cNvPr id="16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A060000}"/>
            </a:ext>
          </a:extLst>
        </xdr:cNvPr>
        <xdr:cNvSpPr/>
      </xdr:nvSpPr>
      <xdr:spPr bwMode="auto">
        <a:xfrm>
          <a:off x="3619500" y="206311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61</xdr:row>
      <xdr:rowOff>0</xdr:rowOff>
    </xdr:from>
    <xdr:ext cx="301137" cy="257175"/>
    <xdr:sp macro="" textlink="">
      <xdr:nvSpPr>
        <xdr:cNvPr id="169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B060000}"/>
            </a:ext>
          </a:extLst>
        </xdr:cNvPr>
        <xdr:cNvSpPr/>
      </xdr:nvSpPr>
      <xdr:spPr bwMode="auto">
        <a:xfrm>
          <a:off x="3619500" y="2245042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61</xdr:row>
      <xdr:rowOff>0</xdr:rowOff>
    </xdr:from>
    <xdr:ext cx="304800" cy="247650"/>
    <xdr:sp macro="" textlink="">
      <xdr:nvSpPr>
        <xdr:cNvPr id="16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C060000}"/>
            </a:ext>
          </a:extLst>
        </xdr:cNvPr>
        <xdr:cNvSpPr/>
      </xdr:nvSpPr>
      <xdr:spPr bwMode="auto">
        <a:xfrm>
          <a:off x="3619500"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61</xdr:row>
      <xdr:rowOff>0</xdr:rowOff>
    </xdr:from>
    <xdr:ext cx="304800" cy="247650"/>
    <xdr:sp macro="" textlink="">
      <xdr:nvSpPr>
        <xdr:cNvPr id="16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D060000}"/>
            </a:ext>
          </a:extLst>
        </xdr:cNvPr>
        <xdr:cNvSpPr/>
      </xdr:nvSpPr>
      <xdr:spPr bwMode="auto">
        <a:xfrm>
          <a:off x="3619500"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69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E060000}"/>
            </a:ext>
          </a:extLst>
        </xdr:cNvPr>
        <xdr:cNvSpPr/>
      </xdr:nvSpPr>
      <xdr:spPr bwMode="auto">
        <a:xfrm>
          <a:off x="3619500"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69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9F060000}"/>
            </a:ext>
          </a:extLst>
        </xdr:cNvPr>
        <xdr:cNvSpPr/>
      </xdr:nvSpPr>
      <xdr:spPr bwMode="auto">
        <a:xfrm>
          <a:off x="4600575"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6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0060000}"/>
            </a:ext>
          </a:extLst>
        </xdr:cNvPr>
        <xdr:cNvSpPr/>
      </xdr:nvSpPr>
      <xdr:spPr bwMode="auto">
        <a:xfrm>
          <a:off x="3619500"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69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1060000}"/>
            </a:ext>
          </a:extLst>
        </xdr:cNvPr>
        <xdr:cNvSpPr/>
      </xdr:nvSpPr>
      <xdr:spPr bwMode="auto">
        <a:xfrm>
          <a:off x="4600575"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6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2060000}"/>
            </a:ext>
          </a:extLst>
        </xdr:cNvPr>
        <xdr:cNvSpPr/>
      </xdr:nvSpPr>
      <xdr:spPr bwMode="auto">
        <a:xfrm>
          <a:off x="4562475"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6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3060000}"/>
            </a:ext>
          </a:extLst>
        </xdr:cNvPr>
        <xdr:cNvSpPr/>
      </xdr:nvSpPr>
      <xdr:spPr bwMode="auto">
        <a:xfrm>
          <a:off x="3619500"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4060000}"/>
            </a:ext>
          </a:extLst>
        </xdr:cNvPr>
        <xdr:cNvSpPr/>
      </xdr:nvSpPr>
      <xdr:spPr bwMode="auto">
        <a:xfrm>
          <a:off x="4562475"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0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5060000}"/>
            </a:ext>
          </a:extLst>
        </xdr:cNvPr>
        <xdr:cNvSpPr/>
      </xdr:nvSpPr>
      <xdr:spPr bwMode="auto">
        <a:xfrm>
          <a:off x="4562475"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6060000}"/>
            </a:ext>
          </a:extLst>
        </xdr:cNvPr>
        <xdr:cNvSpPr/>
      </xdr:nvSpPr>
      <xdr:spPr bwMode="auto">
        <a:xfrm>
          <a:off x="4562475"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7060000}"/>
            </a:ext>
          </a:extLst>
        </xdr:cNvPr>
        <xdr:cNvSpPr/>
      </xdr:nvSpPr>
      <xdr:spPr bwMode="auto">
        <a:xfrm>
          <a:off x="4562475"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70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A8060000}"/>
            </a:ext>
          </a:extLst>
        </xdr:cNvPr>
        <xdr:cNvSpPr/>
      </xdr:nvSpPr>
      <xdr:spPr bwMode="auto">
        <a:xfrm>
          <a:off x="4600575"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70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9060000}"/>
            </a:ext>
          </a:extLst>
        </xdr:cNvPr>
        <xdr:cNvSpPr/>
      </xdr:nvSpPr>
      <xdr:spPr bwMode="auto">
        <a:xfrm>
          <a:off x="4600575"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A060000}"/>
            </a:ext>
          </a:extLst>
        </xdr:cNvPr>
        <xdr:cNvSpPr/>
      </xdr:nvSpPr>
      <xdr:spPr bwMode="auto">
        <a:xfrm>
          <a:off x="4562475"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B060000}"/>
            </a:ext>
          </a:extLst>
        </xdr:cNvPr>
        <xdr:cNvSpPr/>
      </xdr:nvSpPr>
      <xdr:spPr bwMode="auto">
        <a:xfrm>
          <a:off x="4562475"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0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C060000}"/>
            </a:ext>
          </a:extLst>
        </xdr:cNvPr>
        <xdr:cNvSpPr/>
      </xdr:nvSpPr>
      <xdr:spPr bwMode="auto">
        <a:xfrm>
          <a:off x="4562475"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D060000}"/>
            </a:ext>
          </a:extLst>
        </xdr:cNvPr>
        <xdr:cNvSpPr/>
      </xdr:nvSpPr>
      <xdr:spPr bwMode="auto">
        <a:xfrm>
          <a:off x="4562475"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E060000}"/>
            </a:ext>
          </a:extLst>
        </xdr:cNvPr>
        <xdr:cNvSpPr/>
      </xdr:nvSpPr>
      <xdr:spPr bwMode="auto">
        <a:xfrm>
          <a:off x="4562475"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1137" cy="257175"/>
    <xdr:sp macro="" textlink="">
      <xdr:nvSpPr>
        <xdr:cNvPr id="171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F060000}"/>
            </a:ext>
          </a:extLst>
        </xdr:cNvPr>
        <xdr:cNvSpPr/>
      </xdr:nvSpPr>
      <xdr:spPr bwMode="auto">
        <a:xfrm>
          <a:off x="3619500" y="1930717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7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0060000}"/>
            </a:ext>
          </a:extLst>
        </xdr:cNvPr>
        <xdr:cNvSpPr/>
      </xdr:nvSpPr>
      <xdr:spPr bwMode="auto">
        <a:xfrm>
          <a:off x="3619500"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7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1060000}"/>
            </a:ext>
          </a:extLst>
        </xdr:cNvPr>
        <xdr:cNvSpPr/>
      </xdr:nvSpPr>
      <xdr:spPr bwMode="auto">
        <a:xfrm>
          <a:off x="3619500" y="19307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7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2060000}"/>
            </a:ext>
          </a:extLst>
        </xdr:cNvPr>
        <xdr:cNvSpPr/>
      </xdr:nvSpPr>
      <xdr:spPr bwMode="auto">
        <a:xfrm>
          <a:off x="3619500"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71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3060000}"/>
            </a:ext>
          </a:extLst>
        </xdr:cNvPr>
        <xdr:cNvSpPr/>
      </xdr:nvSpPr>
      <xdr:spPr bwMode="auto">
        <a:xfrm>
          <a:off x="4600575" y="19497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71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4060000}"/>
            </a:ext>
          </a:extLst>
        </xdr:cNvPr>
        <xdr:cNvSpPr/>
      </xdr:nvSpPr>
      <xdr:spPr bwMode="auto">
        <a:xfrm>
          <a:off x="3619500"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7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5060000}"/>
            </a:ext>
          </a:extLst>
        </xdr:cNvPr>
        <xdr:cNvSpPr/>
      </xdr:nvSpPr>
      <xdr:spPr bwMode="auto">
        <a:xfrm>
          <a:off x="3619500"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1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6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7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8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7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9060000}"/>
            </a:ext>
          </a:extLst>
        </xdr:cNvPr>
        <xdr:cNvSpPr/>
      </xdr:nvSpPr>
      <xdr:spPr bwMode="auto">
        <a:xfrm>
          <a:off x="3619500"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72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A060000}"/>
            </a:ext>
          </a:extLst>
        </xdr:cNvPr>
        <xdr:cNvSpPr/>
      </xdr:nvSpPr>
      <xdr:spPr bwMode="auto">
        <a:xfrm>
          <a:off x="4600575" y="19497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72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B060000}"/>
            </a:ext>
          </a:extLst>
        </xdr:cNvPr>
        <xdr:cNvSpPr/>
      </xdr:nvSpPr>
      <xdr:spPr bwMode="auto">
        <a:xfrm>
          <a:off x="3619500"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72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BC060000}"/>
            </a:ext>
          </a:extLst>
        </xdr:cNvPr>
        <xdr:cNvSpPr/>
      </xdr:nvSpPr>
      <xdr:spPr bwMode="auto">
        <a:xfrm>
          <a:off x="4600575"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D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7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E060000}"/>
            </a:ext>
          </a:extLst>
        </xdr:cNvPr>
        <xdr:cNvSpPr/>
      </xdr:nvSpPr>
      <xdr:spPr bwMode="auto">
        <a:xfrm>
          <a:off x="3619500"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72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F060000}"/>
            </a:ext>
          </a:extLst>
        </xdr:cNvPr>
        <xdr:cNvSpPr/>
      </xdr:nvSpPr>
      <xdr:spPr bwMode="auto">
        <a:xfrm>
          <a:off x="4600575"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0060000}"/>
            </a:ext>
          </a:extLst>
        </xdr:cNvPr>
        <xdr:cNvSpPr/>
      </xdr:nvSpPr>
      <xdr:spPr bwMode="auto">
        <a:xfrm>
          <a:off x="4562475"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7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1060000}"/>
            </a:ext>
          </a:extLst>
        </xdr:cNvPr>
        <xdr:cNvSpPr/>
      </xdr:nvSpPr>
      <xdr:spPr bwMode="auto">
        <a:xfrm>
          <a:off x="3619500"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2060000}"/>
            </a:ext>
          </a:extLst>
        </xdr:cNvPr>
        <xdr:cNvSpPr/>
      </xdr:nvSpPr>
      <xdr:spPr bwMode="auto">
        <a:xfrm>
          <a:off x="4562475"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3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3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4060000}"/>
            </a:ext>
          </a:extLst>
        </xdr:cNvPr>
        <xdr:cNvSpPr/>
      </xdr:nvSpPr>
      <xdr:spPr bwMode="auto">
        <a:xfrm>
          <a:off x="4562475"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5060000}"/>
            </a:ext>
          </a:extLst>
        </xdr:cNvPr>
        <xdr:cNvSpPr/>
      </xdr:nvSpPr>
      <xdr:spPr bwMode="auto">
        <a:xfrm>
          <a:off x="4562475"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6060000}"/>
            </a:ext>
          </a:extLst>
        </xdr:cNvPr>
        <xdr:cNvSpPr/>
      </xdr:nvSpPr>
      <xdr:spPr bwMode="auto">
        <a:xfrm>
          <a:off x="4562475"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73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7060000}"/>
            </a:ext>
          </a:extLst>
        </xdr:cNvPr>
        <xdr:cNvSpPr/>
      </xdr:nvSpPr>
      <xdr:spPr bwMode="auto">
        <a:xfrm>
          <a:off x="4600575" y="19497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3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8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9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A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73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B060000}"/>
            </a:ext>
          </a:extLst>
        </xdr:cNvPr>
        <xdr:cNvSpPr/>
      </xdr:nvSpPr>
      <xdr:spPr bwMode="auto">
        <a:xfrm>
          <a:off x="4600575" y="19497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C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D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74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E060000}"/>
            </a:ext>
          </a:extLst>
        </xdr:cNvPr>
        <xdr:cNvSpPr/>
      </xdr:nvSpPr>
      <xdr:spPr bwMode="auto">
        <a:xfrm>
          <a:off x="4600575" y="19497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4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F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0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1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74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2060000}"/>
            </a:ext>
          </a:extLst>
        </xdr:cNvPr>
        <xdr:cNvSpPr/>
      </xdr:nvSpPr>
      <xdr:spPr bwMode="auto">
        <a:xfrm>
          <a:off x="4600575" y="19497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4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3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4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5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75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6060000}"/>
            </a:ext>
          </a:extLst>
        </xdr:cNvPr>
        <xdr:cNvSpPr/>
      </xdr:nvSpPr>
      <xdr:spPr bwMode="auto">
        <a:xfrm>
          <a:off x="4600575" y="19497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5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7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8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9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75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A060000}"/>
            </a:ext>
          </a:extLst>
        </xdr:cNvPr>
        <xdr:cNvSpPr/>
      </xdr:nvSpPr>
      <xdr:spPr bwMode="auto">
        <a:xfrm>
          <a:off x="4600575" y="19497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5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B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C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D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75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E060000}"/>
            </a:ext>
          </a:extLst>
        </xdr:cNvPr>
        <xdr:cNvSpPr/>
      </xdr:nvSpPr>
      <xdr:spPr bwMode="auto">
        <a:xfrm>
          <a:off x="4600575" y="19497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75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DF060000}"/>
            </a:ext>
          </a:extLst>
        </xdr:cNvPr>
        <xdr:cNvSpPr/>
      </xdr:nvSpPr>
      <xdr:spPr bwMode="auto">
        <a:xfrm>
          <a:off x="4600575"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0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76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1060000}"/>
            </a:ext>
          </a:extLst>
        </xdr:cNvPr>
        <xdr:cNvSpPr/>
      </xdr:nvSpPr>
      <xdr:spPr bwMode="auto">
        <a:xfrm>
          <a:off x="4600575"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2060000}"/>
            </a:ext>
          </a:extLst>
        </xdr:cNvPr>
        <xdr:cNvSpPr/>
      </xdr:nvSpPr>
      <xdr:spPr bwMode="auto">
        <a:xfrm>
          <a:off x="4562475"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3060000}"/>
            </a:ext>
          </a:extLst>
        </xdr:cNvPr>
        <xdr:cNvSpPr/>
      </xdr:nvSpPr>
      <xdr:spPr bwMode="auto">
        <a:xfrm>
          <a:off x="4562475"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6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4060000}"/>
            </a:ext>
          </a:extLst>
        </xdr:cNvPr>
        <xdr:cNvSpPr/>
      </xdr:nvSpPr>
      <xdr:spPr bwMode="auto">
        <a:xfrm>
          <a:off x="4562475" y="194881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6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5060000}"/>
            </a:ext>
          </a:extLst>
        </xdr:cNvPr>
        <xdr:cNvSpPr/>
      </xdr:nvSpPr>
      <xdr:spPr bwMode="auto">
        <a:xfrm>
          <a:off x="4562475"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6060000}"/>
            </a:ext>
          </a:extLst>
        </xdr:cNvPr>
        <xdr:cNvSpPr/>
      </xdr:nvSpPr>
      <xdr:spPr bwMode="auto">
        <a:xfrm>
          <a:off x="4562475"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7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7060000}"/>
            </a:ext>
          </a:extLst>
        </xdr:cNvPr>
        <xdr:cNvSpPr/>
      </xdr:nvSpPr>
      <xdr:spPr bwMode="auto">
        <a:xfrm>
          <a:off x="4562475"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1137" cy="254244"/>
    <xdr:sp macro="" textlink="">
      <xdr:nvSpPr>
        <xdr:cNvPr id="17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8060000}"/>
            </a:ext>
          </a:extLst>
        </xdr:cNvPr>
        <xdr:cNvSpPr/>
      </xdr:nvSpPr>
      <xdr:spPr bwMode="auto">
        <a:xfrm>
          <a:off x="3619500" y="194881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1137" cy="257175"/>
    <xdr:sp macro="" textlink="">
      <xdr:nvSpPr>
        <xdr:cNvPr id="176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9060000}"/>
            </a:ext>
          </a:extLst>
        </xdr:cNvPr>
        <xdr:cNvSpPr/>
      </xdr:nvSpPr>
      <xdr:spPr bwMode="auto">
        <a:xfrm>
          <a:off x="3619500" y="1959292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7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A060000}"/>
            </a:ext>
          </a:extLst>
        </xdr:cNvPr>
        <xdr:cNvSpPr/>
      </xdr:nvSpPr>
      <xdr:spPr bwMode="auto">
        <a:xfrm>
          <a:off x="3619500"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7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B060000}"/>
            </a:ext>
          </a:extLst>
        </xdr:cNvPr>
        <xdr:cNvSpPr/>
      </xdr:nvSpPr>
      <xdr:spPr bwMode="auto">
        <a:xfrm>
          <a:off x="3619500" y="19592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180975</xdr:rowOff>
    </xdr:from>
    <xdr:ext cx="304800" cy="247650"/>
    <xdr:sp macro="" textlink="">
      <xdr:nvSpPr>
        <xdr:cNvPr id="17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C060000}"/>
            </a:ext>
          </a:extLst>
        </xdr:cNvPr>
        <xdr:cNvSpPr/>
      </xdr:nvSpPr>
      <xdr:spPr bwMode="auto">
        <a:xfrm>
          <a:off x="3619500"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190500</xdr:rowOff>
    </xdr:from>
    <xdr:ext cx="304800" cy="247650"/>
    <xdr:sp macro="" textlink="">
      <xdr:nvSpPr>
        <xdr:cNvPr id="177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D060000}"/>
            </a:ext>
          </a:extLst>
        </xdr:cNvPr>
        <xdr:cNvSpPr/>
      </xdr:nvSpPr>
      <xdr:spPr bwMode="auto">
        <a:xfrm>
          <a:off x="4600575" y="19783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180975</xdr:rowOff>
    </xdr:from>
    <xdr:ext cx="304800" cy="247650"/>
    <xdr:sp macro="" textlink="">
      <xdr:nvSpPr>
        <xdr:cNvPr id="177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E060000}"/>
            </a:ext>
          </a:extLst>
        </xdr:cNvPr>
        <xdr:cNvSpPr/>
      </xdr:nvSpPr>
      <xdr:spPr bwMode="auto">
        <a:xfrm>
          <a:off x="3619500"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180975</xdr:rowOff>
    </xdr:from>
    <xdr:ext cx="304800" cy="247650"/>
    <xdr:sp macro="" textlink="">
      <xdr:nvSpPr>
        <xdr:cNvPr id="17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F060000}"/>
            </a:ext>
          </a:extLst>
        </xdr:cNvPr>
        <xdr:cNvSpPr/>
      </xdr:nvSpPr>
      <xdr:spPr bwMode="auto">
        <a:xfrm>
          <a:off x="3619500"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77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006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7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106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7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206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180975</xdr:rowOff>
    </xdr:from>
    <xdr:ext cx="304800" cy="247650"/>
    <xdr:sp macro="" textlink="">
      <xdr:nvSpPr>
        <xdr:cNvPr id="17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3060000}"/>
            </a:ext>
          </a:extLst>
        </xdr:cNvPr>
        <xdr:cNvSpPr/>
      </xdr:nvSpPr>
      <xdr:spPr bwMode="auto">
        <a:xfrm>
          <a:off x="3619500"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190500</xdr:rowOff>
    </xdr:from>
    <xdr:ext cx="304800" cy="247650"/>
    <xdr:sp macro="" textlink="">
      <xdr:nvSpPr>
        <xdr:cNvPr id="178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4060000}"/>
            </a:ext>
          </a:extLst>
        </xdr:cNvPr>
        <xdr:cNvSpPr/>
      </xdr:nvSpPr>
      <xdr:spPr bwMode="auto">
        <a:xfrm>
          <a:off x="4600575" y="19783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52</xdr:row>
      <xdr:rowOff>0</xdr:rowOff>
    </xdr:from>
    <xdr:ext cx="304800" cy="247650"/>
    <xdr:sp macro="" textlink="">
      <xdr:nvSpPr>
        <xdr:cNvPr id="178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5060000}"/>
            </a:ext>
          </a:extLst>
        </xdr:cNvPr>
        <xdr:cNvSpPr/>
      </xdr:nvSpPr>
      <xdr:spPr bwMode="auto">
        <a:xfrm>
          <a:off x="3619500"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52</xdr:row>
      <xdr:rowOff>0</xdr:rowOff>
    </xdr:from>
    <xdr:ext cx="304800" cy="247650"/>
    <xdr:sp macro="" textlink="">
      <xdr:nvSpPr>
        <xdr:cNvPr id="1782"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F6060000}"/>
            </a:ext>
          </a:extLst>
        </xdr:cNvPr>
        <xdr:cNvSpPr/>
      </xdr:nvSpPr>
      <xdr:spPr bwMode="auto">
        <a:xfrm>
          <a:off x="4600575"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7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706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52</xdr:row>
      <xdr:rowOff>0</xdr:rowOff>
    </xdr:from>
    <xdr:ext cx="304800" cy="247650"/>
    <xdr:sp macro="" textlink="">
      <xdr:nvSpPr>
        <xdr:cNvPr id="17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8060000}"/>
            </a:ext>
          </a:extLst>
        </xdr:cNvPr>
        <xdr:cNvSpPr/>
      </xdr:nvSpPr>
      <xdr:spPr bwMode="auto">
        <a:xfrm>
          <a:off x="3619500"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52</xdr:row>
      <xdr:rowOff>0</xdr:rowOff>
    </xdr:from>
    <xdr:ext cx="304800" cy="247650"/>
    <xdr:sp macro="" textlink="">
      <xdr:nvSpPr>
        <xdr:cNvPr id="178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9060000}"/>
            </a:ext>
          </a:extLst>
        </xdr:cNvPr>
        <xdr:cNvSpPr/>
      </xdr:nvSpPr>
      <xdr:spPr bwMode="auto">
        <a:xfrm>
          <a:off x="4600575"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52</xdr:row>
      <xdr:rowOff>0</xdr:rowOff>
    </xdr:from>
    <xdr:ext cx="304800" cy="247650"/>
    <xdr:sp macro="" textlink="">
      <xdr:nvSpPr>
        <xdr:cNvPr id="17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A060000}"/>
            </a:ext>
          </a:extLst>
        </xdr:cNvPr>
        <xdr:cNvSpPr/>
      </xdr:nvSpPr>
      <xdr:spPr bwMode="auto">
        <a:xfrm>
          <a:off x="4562475"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52</xdr:row>
      <xdr:rowOff>0</xdr:rowOff>
    </xdr:from>
    <xdr:ext cx="304800" cy="247650"/>
    <xdr:sp macro="" textlink="">
      <xdr:nvSpPr>
        <xdr:cNvPr id="17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B060000}"/>
            </a:ext>
          </a:extLst>
        </xdr:cNvPr>
        <xdr:cNvSpPr/>
      </xdr:nvSpPr>
      <xdr:spPr bwMode="auto">
        <a:xfrm>
          <a:off x="3619500"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52</xdr:row>
      <xdr:rowOff>0</xdr:rowOff>
    </xdr:from>
    <xdr:ext cx="304800" cy="247650"/>
    <xdr:sp macro="" textlink="">
      <xdr:nvSpPr>
        <xdr:cNvPr id="17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C060000}"/>
            </a:ext>
          </a:extLst>
        </xdr:cNvPr>
        <xdr:cNvSpPr/>
      </xdr:nvSpPr>
      <xdr:spPr bwMode="auto">
        <a:xfrm>
          <a:off x="4562475"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7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D06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52</xdr:row>
      <xdr:rowOff>0</xdr:rowOff>
    </xdr:from>
    <xdr:ext cx="304800" cy="247650"/>
    <xdr:sp macro="" textlink="">
      <xdr:nvSpPr>
        <xdr:cNvPr id="179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E060000}"/>
            </a:ext>
          </a:extLst>
        </xdr:cNvPr>
        <xdr:cNvSpPr/>
      </xdr:nvSpPr>
      <xdr:spPr bwMode="auto">
        <a:xfrm>
          <a:off x="4562475"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52</xdr:row>
      <xdr:rowOff>0</xdr:rowOff>
    </xdr:from>
    <xdr:ext cx="304800" cy="247650"/>
    <xdr:sp macro="" textlink="">
      <xdr:nvSpPr>
        <xdr:cNvPr id="17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F060000}"/>
            </a:ext>
          </a:extLst>
        </xdr:cNvPr>
        <xdr:cNvSpPr/>
      </xdr:nvSpPr>
      <xdr:spPr bwMode="auto">
        <a:xfrm>
          <a:off x="4562475"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52</xdr:row>
      <xdr:rowOff>0</xdr:rowOff>
    </xdr:from>
    <xdr:ext cx="304800" cy="247650"/>
    <xdr:sp macro="" textlink="">
      <xdr:nvSpPr>
        <xdr:cNvPr id="17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0070000}"/>
            </a:ext>
          </a:extLst>
        </xdr:cNvPr>
        <xdr:cNvSpPr/>
      </xdr:nvSpPr>
      <xdr:spPr bwMode="auto">
        <a:xfrm>
          <a:off x="4562475"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190500</xdr:rowOff>
    </xdr:from>
    <xdr:ext cx="304800" cy="247650"/>
    <xdr:sp macro="" textlink="">
      <xdr:nvSpPr>
        <xdr:cNvPr id="179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1070000}"/>
            </a:ext>
          </a:extLst>
        </xdr:cNvPr>
        <xdr:cNvSpPr/>
      </xdr:nvSpPr>
      <xdr:spPr bwMode="auto">
        <a:xfrm>
          <a:off x="4600575" y="19783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79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2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7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3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7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4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190500</xdr:rowOff>
    </xdr:from>
    <xdr:ext cx="304800" cy="247650"/>
    <xdr:sp macro="" textlink="">
      <xdr:nvSpPr>
        <xdr:cNvPr id="179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5070000}"/>
            </a:ext>
          </a:extLst>
        </xdr:cNvPr>
        <xdr:cNvSpPr/>
      </xdr:nvSpPr>
      <xdr:spPr bwMode="auto">
        <a:xfrm>
          <a:off x="4600575" y="19783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7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6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7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7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190500</xdr:rowOff>
    </xdr:from>
    <xdr:ext cx="304800" cy="247650"/>
    <xdr:sp macro="" textlink="">
      <xdr:nvSpPr>
        <xdr:cNvPr id="180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8070000}"/>
            </a:ext>
          </a:extLst>
        </xdr:cNvPr>
        <xdr:cNvSpPr/>
      </xdr:nvSpPr>
      <xdr:spPr bwMode="auto">
        <a:xfrm>
          <a:off x="4600575" y="19783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80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9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8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A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8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B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190500</xdr:rowOff>
    </xdr:from>
    <xdr:ext cx="304800" cy="247650"/>
    <xdr:sp macro="" textlink="">
      <xdr:nvSpPr>
        <xdr:cNvPr id="180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C070000}"/>
            </a:ext>
          </a:extLst>
        </xdr:cNvPr>
        <xdr:cNvSpPr/>
      </xdr:nvSpPr>
      <xdr:spPr bwMode="auto">
        <a:xfrm>
          <a:off x="4600575" y="19783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80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D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8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E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8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F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190500</xdr:rowOff>
    </xdr:from>
    <xdr:ext cx="304800" cy="247650"/>
    <xdr:sp macro="" textlink="">
      <xdr:nvSpPr>
        <xdr:cNvPr id="180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0070000}"/>
            </a:ext>
          </a:extLst>
        </xdr:cNvPr>
        <xdr:cNvSpPr/>
      </xdr:nvSpPr>
      <xdr:spPr bwMode="auto">
        <a:xfrm>
          <a:off x="4600575" y="19783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80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1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8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2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8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3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190500</xdr:rowOff>
    </xdr:from>
    <xdr:ext cx="304800" cy="247650"/>
    <xdr:sp macro="" textlink="">
      <xdr:nvSpPr>
        <xdr:cNvPr id="181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4070000}"/>
            </a:ext>
          </a:extLst>
        </xdr:cNvPr>
        <xdr:cNvSpPr/>
      </xdr:nvSpPr>
      <xdr:spPr bwMode="auto">
        <a:xfrm>
          <a:off x="4600575" y="19783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81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5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8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6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8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7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190500</xdr:rowOff>
    </xdr:from>
    <xdr:ext cx="304800" cy="247650"/>
    <xdr:sp macro="" textlink="">
      <xdr:nvSpPr>
        <xdr:cNvPr id="181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8070000}"/>
            </a:ext>
          </a:extLst>
        </xdr:cNvPr>
        <xdr:cNvSpPr/>
      </xdr:nvSpPr>
      <xdr:spPr bwMode="auto">
        <a:xfrm>
          <a:off x="4600575" y="19783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52</xdr:row>
      <xdr:rowOff>0</xdr:rowOff>
    </xdr:from>
    <xdr:ext cx="304800" cy="247650"/>
    <xdr:sp macro="" textlink="">
      <xdr:nvSpPr>
        <xdr:cNvPr id="181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19070000}"/>
            </a:ext>
          </a:extLst>
        </xdr:cNvPr>
        <xdr:cNvSpPr/>
      </xdr:nvSpPr>
      <xdr:spPr bwMode="auto">
        <a:xfrm>
          <a:off x="4600575"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8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A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52</xdr:row>
      <xdr:rowOff>0</xdr:rowOff>
    </xdr:from>
    <xdr:ext cx="304800" cy="247650"/>
    <xdr:sp macro="" textlink="">
      <xdr:nvSpPr>
        <xdr:cNvPr id="181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B070000}"/>
            </a:ext>
          </a:extLst>
        </xdr:cNvPr>
        <xdr:cNvSpPr/>
      </xdr:nvSpPr>
      <xdr:spPr bwMode="auto">
        <a:xfrm>
          <a:off x="4600575"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52</xdr:row>
      <xdr:rowOff>0</xdr:rowOff>
    </xdr:from>
    <xdr:ext cx="304800" cy="247650"/>
    <xdr:sp macro="" textlink="">
      <xdr:nvSpPr>
        <xdr:cNvPr id="18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C070000}"/>
            </a:ext>
          </a:extLst>
        </xdr:cNvPr>
        <xdr:cNvSpPr/>
      </xdr:nvSpPr>
      <xdr:spPr bwMode="auto">
        <a:xfrm>
          <a:off x="4562475"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52</xdr:row>
      <xdr:rowOff>0</xdr:rowOff>
    </xdr:from>
    <xdr:ext cx="304800" cy="247650"/>
    <xdr:sp macro="" textlink="">
      <xdr:nvSpPr>
        <xdr:cNvPr id="18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D070000}"/>
            </a:ext>
          </a:extLst>
        </xdr:cNvPr>
        <xdr:cNvSpPr/>
      </xdr:nvSpPr>
      <xdr:spPr bwMode="auto">
        <a:xfrm>
          <a:off x="4562475"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180975</xdr:rowOff>
    </xdr:from>
    <xdr:ext cx="304800" cy="247650"/>
    <xdr:sp macro="" textlink="">
      <xdr:nvSpPr>
        <xdr:cNvPr id="18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E070000}"/>
            </a:ext>
          </a:extLst>
        </xdr:cNvPr>
        <xdr:cNvSpPr/>
      </xdr:nvSpPr>
      <xdr:spPr bwMode="auto">
        <a:xfrm>
          <a:off x="4562475" y="19773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52</xdr:row>
      <xdr:rowOff>0</xdr:rowOff>
    </xdr:from>
    <xdr:ext cx="304800" cy="247650"/>
    <xdr:sp macro="" textlink="">
      <xdr:nvSpPr>
        <xdr:cNvPr id="182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F070000}"/>
            </a:ext>
          </a:extLst>
        </xdr:cNvPr>
        <xdr:cNvSpPr/>
      </xdr:nvSpPr>
      <xdr:spPr bwMode="auto">
        <a:xfrm>
          <a:off x="4562475"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52</xdr:row>
      <xdr:rowOff>0</xdr:rowOff>
    </xdr:from>
    <xdr:ext cx="304800" cy="247650"/>
    <xdr:sp macro="" textlink="">
      <xdr:nvSpPr>
        <xdr:cNvPr id="18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0070000}"/>
            </a:ext>
          </a:extLst>
        </xdr:cNvPr>
        <xdr:cNvSpPr/>
      </xdr:nvSpPr>
      <xdr:spPr bwMode="auto">
        <a:xfrm>
          <a:off x="4562475"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52</xdr:row>
      <xdr:rowOff>0</xdr:rowOff>
    </xdr:from>
    <xdr:ext cx="304800" cy="247650"/>
    <xdr:sp macro="" textlink="">
      <xdr:nvSpPr>
        <xdr:cNvPr id="18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1070000}"/>
            </a:ext>
          </a:extLst>
        </xdr:cNvPr>
        <xdr:cNvSpPr/>
      </xdr:nvSpPr>
      <xdr:spPr bwMode="auto">
        <a:xfrm>
          <a:off x="4562475"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180975</xdr:rowOff>
    </xdr:from>
    <xdr:ext cx="301137" cy="254244"/>
    <xdr:sp macro="" textlink="">
      <xdr:nvSpPr>
        <xdr:cNvPr id="18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2070000}"/>
            </a:ext>
          </a:extLst>
        </xdr:cNvPr>
        <xdr:cNvSpPr/>
      </xdr:nvSpPr>
      <xdr:spPr bwMode="auto">
        <a:xfrm>
          <a:off x="3619500" y="197739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52</xdr:row>
      <xdr:rowOff>0</xdr:rowOff>
    </xdr:from>
    <xdr:ext cx="301137" cy="257175"/>
    <xdr:sp macro="" textlink="">
      <xdr:nvSpPr>
        <xdr:cNvPr id="182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3070000}"/>
            </a:ext>
          </a:extLst>
        </xdr:cNvPr>
        <xdr:cNvSpPr/>
      </xdr:nvSpPr>
      <xdr:spPr bwMode="auto">
        <a:xfrm>
          <a:off x="3619500" y="1987867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52</xdr:row>
      <xdr:rowOff>0</xdr:rowOff>
    </xdr:from>
    <xdr:ext cx="304800" cy="247650"/>
    <xdr:sp macro="" textlink="">
      <xdr:nvSpPr>
        <xdr:cNvPr id="18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4070000}"/>
            </a:ext>
          </a:extLst>
        </xdr:cNvPr>
        <xdr:cNvSpPr/>
      </xdr:nvSpPr>
      <xdr:spPr bwMode="auto">
        <a:xfrm>
          <a:off x="3619500"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52</xdr:row>
      <xdr:rowOff>0</xdr:rowOff>
    </xdr:from>
    <xdr:ext cx="304800" cy="247650"/>
    <xdr:sp macro="" textlink="">
      <xdr:nvSpPr>
        <xdr:cNvPr id="18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5070000}"/>
            </a:ext>
          </a:extLst>
        </xdr:cNvPr>
        <xdr:cNvSpPr/>
      </xdr:nvSpPr>
      <xdr:spPr bwMode="auto">
        <a:xfrm>
          <a:off x="3619500" y="19878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83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6070000}"/>
            </a:ext>
          </a:extLst>
        </xdr:cNvPr>
        <xdr:cNvSpPr/>
      </xdr:nvSpPr>
      <xdr:spPr bwMode="auto">
        <a:xfrm>
          <a:off x="3619500"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831"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27070000}"/>
            </a:ext>
          </a:extLst>
        </xdr:cNvPr>
        <xdr:cNvSpPr/>
      </xdr:nvSpPr>
      <xdr:spPr bwMode="auto">
        <a:xfrm>
          <a:off x="4600575"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8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8070000}"/>
            </a:ext>
          </a:extLst>
        </xdr:cNvPr>
        <xdr:cNvSpPr/>
      </xdr:nvSpPr>
      <xdr:spPr bwMode="auto">
        <a:xfrm>
          <a:off x="3619500"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83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9070000}"/>
            </a:ext>
          </a:extLst>
        </xdr:cNvPr>
        <xdr:cNvSpPr/>
      </xdr:nvSpPr>
      <xdr:spPr bwMode="auto">
        <a:xfrm>
          <a:off x="4600575"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A070000}"/>
            </a:ext>
          </a:extLst>
        </xdr:cNvPr>
        <xdr:cNvSpPr/>
      </xdr:nvSpPr>
      <xdr:spPr bwMode="auto">
        <a:xfrm>
          <a:off x="4562475"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8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B070000}"/>
            </a:ext>
          </a:extLst>
        </xdr:cNvPr>
        <xdr:cNvSpPr/>
      </xdr:nvSpPr>
      <xdr:spPr bwMode="auto">
        <a:xfrm>
          <a:off x="3619500"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C070000}"/>
            </a:ext>
          </a:extLst>
        </xdr:cNvPr>
        <xdr:cNvSpPr/>
      </xdr:nvSpPr>
      <xdr:spPr bwMode="auto">
        <a:xfrm>
          <a:off x="4562475"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3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D070000}"/>
            </a:ext>
          </a:extLst>
        </xdr:cNvPr>
        <xdr:cNvSpPr/>
      </xdr:nvSpPr>
      <xdr:spPr bwMode="auto">
        <a:xfrm>
          <a:off x="4562475"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E070000}"/>
            </a:ext>
          </a:extLst>
        </xdr:cNvPr>
        <xdr:cNvSpPr/>
      </xdr:nvSpPr>
      <xdr:spPr bwMode="auto">
        <a:xfrm>
          <a:off x="4562475"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F070000}"/>
            </a:ext>
          </a:extLst>
        </xdr:cNvPr>
        <xdr:cNvSpPr/>
      </xdr:nvSpPr>
      <xdr:spPr bwMode="auto">
        <a:xfrm>
          <a:off x="4562475"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840"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30070000}"/>
            </a:ext>
          </a:extLst>
        </xdr:cNvPr>
        <xdr:cNvSpPr/>
      </xdr:nvSpPr>
      <xdr:spPr bwMode="auto">
        <a:xfrm>
          <a:off x="4600575"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84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1070000}"/>
            </a:ext>
          </a:extLst>
        </xdr:cNvPr>
        <xdr:cNvSpPr/>
      </xdr:nvSpPr>
      <xdr:spPr bwMode="auto">
        <a:xfrm>
          <a:off x="4600575"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2070000}"/>
            </a:ext>
          </a:extLst>
        </xdr:cNvPr>
        <xdr:cNvSpPr/>
      </xdr:nvSpPr>
      <xdr:spPr bwMode="auto">
        <a:xfrm>
          <a:off x="4562475"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3070000}"/>
            </a:ext>
          </a:extLst>
        </xdr:cNvPr>
        <xdr:cNvSpPr/>
      </xdr:nvSpPr>
      <xdr:spPr bwMode="auto">
        <a:xfrm>
          <a:off x="4562475"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4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4070000}"/>
            </a:ext>
          </a:extLst>
        </xdr:cNvPr>
        <xdr:cNvSpPr/>
      </xdr:nvSpPr>
      <xdr:spPr bwMode="auto">
        <a:xfrm>
          <a:off x="4562475"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5070000}"/>
            </a:ext>
          </a:extLst>
        </xdr:cNvPr>
        <xdr:cNvSpPr/>
      </xdr:nvSpPr>
      <xdr:spPr bwMode="auto">
        <a:xfrm>
          <a:off x="4562475"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6070000}"/>
            </a:ext>
          </a:extLst>
        </xdr:cNvPr>
        <xdr:cNvSpPr/>
      </xdr:nvSpPr>
      <xdr:spPr bwMode="auto">
        <a:xfrm>
          <a:off x="4562475"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1137" cy="257175"/>
    <xdr:sp macro="" textlink="">
      <xdr:nvSpPr>
        <xdr:cNvPr id="184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7070000}"/>
            </a:ext>
          </a:extLst>
        </xdr:cNvPr>
        <xdr:cNvSpPr/>
      </xdr:nvSpPr>
      <xdr:spPr bwMode="auto">
        <a:xfrm>
          <a:off x="3619500" y="1844992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8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8070000}"/>
            </a:ext>
          </a:extLst>
        </xdr:cNvPr>
        <xdr:cNvSpPr/>
      </xdr:nvSpPr>
      <xdr:spPr bwMode="auto">
        <a:xfrm>
          <a:off x="3619500"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8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9070000}"/>
            </a:ext>
          </a:extLst>
        </xdr:cNvPr>
        <xdr:cNvSpPr/>
      </xdr:nvSpPr>
      <xdr:spPr bwMode="auto">
        <a:xfrm>
          <a:off x="3619500" y="18449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8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A070000}"/>
            </a:ext>
          </a:extLst>
        </xdr:cNvPr>
        <xdr:cNvSpPr/>
      </xdr:nvSpPr>
      <xdr:spPr bwMode="auto">
        <a:xfrm>
          <a:off x="3619500"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85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B070000}"/>
            </a:ext>
          </a:extLst>
        </xdr:cNvPr>
        <xdr:cNvSpPr/>
      </xdr:nvSpPr>
      <xdr:spPr bwMode="auto">
        <a:xfrm>
          <a:off x="4600575" y="1864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85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C070000}"/>
            </a:ext>
          </a:extLst>
        </xdr:cNvPr>
        <xdr:cNvSpPr/>
      </xdr:nvSpPr>
      <xdr:spPr bwMode="auto">
        <a:xfrm>
          <a:off x="3619500"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8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D070000}"/>
            </a:ext>
          </a:extLst>
        </xdr:cNvPr>
        <xdr:cNvSpPr/>
      </xdr:nvSpPr>
      <xdr:spPr bwMode="auto">
        <a:xfrm>
          <a:off x="3619500"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5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E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F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0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8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1070000}"/>
            </a:ext>
          </a:extLst>
        </xdr:cNvPr>
        <xdr:cNvSpPr/>
      </xdr:nvSpPr>
      <xdr:spPr bwMode="auto">
        <a:xfrm>
          <a:off x="3619500"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85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2070000}"/>
            </a:ext>
          </a:extLst>
        </xdr:cNvPr>
        <xdr:cNvSpPr/>
      </xdr:nvSpPr>
      <xdr:spPr bwMode="auto">
        <a:xfrm>
          <a:off x="4600575" y="1864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85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3070000}"/>
            </a:ext>
          </a:extLst>
        </xdr:cNvPr>
        <xdr:cNvSpPr/>
      </xdr:nvSpPr>
      <xdr:spPr bwMode="auto">
        <a:xfrm>
          <a:off x="3619500"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860"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44070000}"/>
            </a:ext>
          </a:extLst>
        </xdr:cNvPr>
        <xdr:cNvSpPr/>
      </xdr:nvSpPr>
      <xdr:spPr bwMode="auto">
        <a:xfrm>
          <a:off x="4600575"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5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8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6070000}"/>
            </a:ext>
          </a:extLst>
        </xdr:cNvPr>
        <xdr:cNvSpPr/>
      </xdr:nvSpPr>
      <xdr:spPr bwMode="auto">
        <a:xfrm>
          <a:off x="3619500"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86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7070000}"/>
            </a:ext>
          </a:extLst>
        </xdr:cNvPr>
        <xdr:cNvSpPr/>
      </xdr:nvSpPr>
      <xdr:spPr bwMode="auto">
        <a:xfrm>
          <a:off x="4600575"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6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8070000}"/>
            </a:ext>
          </a:extLst>
        </xdr:cNvPr>
        <xdr:cNvSpPr/>
      </xdr:nvSpPr>
      <xdr:spPr bwMode="auto">
        <a:xfrm>
          <a:off x="4562475"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8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9070000}"/>
            </a:ext>
          </a:extLst>
        </xdr:cNvPr>
        <xdr:cNvSpPr/>
      </xdr:nvSpPr>
      <xdr:spPr bwMode="auto">
        <a:xfrm>
          <a:off x="3619500"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A070000}"/>
            </a:ext>
          </a:extLst>
        </xdr:cNvPr>
        <xdr:cNvSpPr/>
      </xdr:nvSpPr>
      <xdr:spPr bwMode="auto">
        <a:xfrm>
          <a:off x="4562475"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B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6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C070000}"/>
            </a:ext>
          </a:extLst>
        </xdr:cNvPr>
        <xdr:cNvSpPr/>
      </xdr:nvSpPr>
      <xdr:spPr bwMode="auto">
        <a:xfrm>
          <a:off x="4562475"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D070000}"/>
            </a:ext>
          </a:extLst>
        </xdr:cNvPr>
        <xdr:cNvSpPr/>
      </xdr:nvSpPr>
      <xdr:spPr bwMode="auto">
        <a:xfrm>
          <a:off x="4562475"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E070000}"/>
            </a:ext>
          </a:extLst>
        </xdr:cNvPr>
        <xdr:cNvSpPr/>
      </xdr:nvSpPr>
      <xdr:spPr bwMode="auto">
        <a:xfrm>
          <a:off x="4562475"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87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F070000}"/>
            </a:ext>
          </a:extLst>
        </xdr:cNvPr>
        <xdr:cNvSpPr/>
      </xdr:nvSpPr>
      <xdr:spPr bwMode="auto">
        <a:xfrm>
          <a:off x="4600575" y="1864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7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0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1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2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87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3070000}"/>
            </a:ext>
          </a:extLst>
        </xdr:cNvPr>
        <xdr:cNvSpPr/>
      </xdr:nvSpPr>
      <xdr:spPr bwMode="auto">
        <a:xfrm>
          <a:off x="4600575" y="1864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4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5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87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6070000}"/>
            </a:ext>
          </a:extLst>
        </xdr:cNvPr>
        <xdr:cNvSpPr/>
      </xdr:nvSpPr>
      <xdr:spPr bwMode="auto">
        <a:xfrm>
          <a:off x="4600575" y="1864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7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7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8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9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88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A070000}"/>
            </a:ext>
          </a:extLst>
        </xdr:cNvPr>
        <xdr:cNvSpPr/>
      </xdr:nvSpPr>
      <xdr:spPr bwMode="auto">
        <a:xfrm>
          <a:off x="4600575" y="1864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8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B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C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D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88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E070000}"/>
            </a:ext>
          </a:extLst>
        </xdr:cNvPr>
        <xdr:cNvSpPr/>
      </xdr:nvSpPr>
      <xdr:spPr bwMode="auto">
        <a:xfrm>
          <a:off x="4600575" y="1864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8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F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0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1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89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2070000}"/>
            </a:ext>
          </a:extLst>
        </xdr:cNvPr>
        <xdr:cNvSpPr/>
      </xdr:nvSpPr>
      <xdr:spPr bwMode="auto">
        <a:xfrm>
          <a:off x="4600575" y="1864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9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3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4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5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89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6070000}"/>
            </a:ext>
          </a:extLst>
        </xdr:cNvPr>
        <xdr:cNvSpPr/>
      </xdr:nvSpPr>
      <xdr:spPr bwMode="auto">
        <a:xfrm>
          <a:off x="4600575" y="1864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89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67070000}"/>
            </a:ext>
          </a:extLst>
        </xdr:cNvPr>
        <xdr:cNvSpPr/>
      </xdr:nvSpPr>
      <xdr:spPr bwMode="auto">
        <a:xfrm>
          <a:off x="4600575"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8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0</xdr:rowOff>
    </xdr:from>
    <xdr:ext cx="304800" cy="247650"/>
    <xdr:sp macro="" textlink="">
      <xdr:nvSpPr>
        <xdr:cNvPr id="189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9070000}"/>
            </a:ext>
          </a:extLst>
        </xdr:cNvPr>
        <xdr:cNvSpPr/>
      </xdr:nvSpPr>
      <xdr:spPr bwMode="auto">
        <a:xfrm>
          <a:off x="4600575"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A070000}"/>
            </a:ext>
          </a:extLst>
        </xdr:cNvPr>
        <xdr:cNvSpPr/>
      </xdr:nvSpPr>
      <xdr:spPr bwMode="auto">
        <a:xfrm>
          <a:off x="4562475"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8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B070000}"/>
            </a:ext>
          </a:extLst>
        </xdr:cNvPr>
        <xdr:cNvSpPr/>
      </xdr:nvSpPr>
      <xdr:spPr bwMode="auto">
        <a:xfrm>
          <a:off x="4562475"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9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C070000}"/>
            </a:ext>
          </a:extLst>
        </xdr:cNvPr>
        <xdr:cNvSpPr/>
      </xdr:nvSpPr>
      <xdr:spPr bwMode="auto">
        <a:xfrm>
          <a:off x="4562475" y="18630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90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D070000}"/>
            </a:ext>
          </a:extLst>
        </xdr:cNvPr>
        <xdr:cNvSpPr/>
      </xdr:nvSpPr>
      <xdr:spPr bwMode="auto">
        <a:xfrm>
          <a:off x="4562475"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9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E070000}"/>
            </a:ext>
          </a:extLst>
        </xdr:cNvPr>
        <xdr:cNvSpPr/>
      </xdr:nvSpPr>
      <xdr:spPr bwMode="auto">
        <a:xfrm>
          <a:off x="4562475"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0</xdr:rowOff>
    </xdr:from>
    <xdr:ext cx="304800" cy="247650"/>
    <xdr:sp macro="" textlink="">
      <xdr:nvSpPr>
        <xdr:cNvPr id="19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F070000}"/>
            </a:ext>
          </a:extLst>
        </xdr:cNvPr>
        <xdr:cNvSpPr/>
      </xdr:nvSpPr>
      <xdr:spPr bwMode="auto">
        <a:xfrm>
          <a:off x="4562475"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1137" cy="254244"/>
    <xdr:sp macro="" textlink="">
      <xdr:nvSpPr>
        <xdr:cNvPr id="19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0070000}"/>
            </a:ext>
          </a:extLst>
        </xdr:cNvPr>
        <xdr:cNvSpPr/>
      </xdr:nvSpPr>
      <xdr:spPr bwMode="auto">
        <a:xfrm>
          <a:off x="3619500" y="186309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1137" cy="257175"/>
    <xdr:sp macro="" textlink="">
      <xdr:nvSpPr>
        <xdr:cNvPr id="190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1070000}"/>
            </a:ext>
          </a:extLst>
        </xdr:cNvPr>
        <xdr:cNvSpPr/>
      </xdr:nvSpPr>
      <xdr:spPr bwMode="auto">
        <a:xfrm>
          <a:off x="3619500" y="1873567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9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2070000}"/>
            </a:ext>
          </a:extLst>
        </xdr:cNvPr>
        <xdr:cNvSpPr/>
      </xdr:nvSpPr>
      <xdr:spPr bwMode="auto">
        <a:xfrm>
          <a:off x="3619500"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0</xdr:rowOff>
    </xdr:from>
    <xdr:ext cx="304800" cy="247650"/>
    <xdr:sp macro="" textlink="">
      <xdr:nvSpPr>
        <xdr:cNvPr id="19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3070000}"/>
            </a:ext>
          </a:extLst>
        </xdr:cNvPr>
        <xdr:cNvSpPr/>
      </xdr:nvSpPr>
      <xdr:spPr bwMode="auto">
        <a:xfrm>
          <a:off x="3619500" y="18735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180975</xdr:rowOff>
    </xdr:from>
    <xdr:ext cx="304800" cy="247650"/>
    <xdr:sp macro="" textlink="">
      <xdr:nvSpPr>
        <xdr:cNvPr id="19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4070000}"/>
            </a:ext>
          </a:extLst>
        </xdr:cNvPr>
        <xdr:cNvSpPr/>
      </xdr:nvSpPr>
      <xdr:spPr bwMode="auto">
        <a:xfrm>
          <a:off x="3619500"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190500</xdr:rowOff>
    </xdr:from>
    <xdr:ext cx="304800" cy="247650"/>
    <xdr:sp macro="" textlink="">
      <xdr:nvSpPr>
        <xdr:cNvPr id="190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5070000}"/>
            </a:ext>
          </a:extLst>
        </xdr:cNvPr>
        <xdr:cNvSpPr/>
      </xdr:nvSpPr>
      <xdr:spPr bwMode="auto">
        <a:xfrm>
          <a:off x="4600575" y="18926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180975</xdr:rowOff>
    </xdr:from>
    <xdr:ext cx="304800" cy="247650"/>
    <xdr:sp macro="" textlink="">
      <xdr:nvSpPr>
        <xdr:cNvPr id="191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6070000}"/>
            </a:ext>
          </a:extLst>
        </xdr:cNvPr>
        <xdr:cNvSpPr/>
      </xdr:nvSpPr>
      <xdr:spPr bwMode="auto">
        <a:xfrm>
          <a:off x="3619500"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180975</xdr:rowOff>
    </xdr:from>
    <xdr:ext cx="304800" cy="247650"/>
    <xdr:sp macro="" textlink="">
      <xdr:nvSpPr>
        <xdr:cNvPr id="19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7070000}"/>
            </a:ext>
          </a:extLst>
        </xdr:cNvPr>
        <xdr:cNvSpPr/>
      </xdr:nvSpPr>
      <xdr:spPr bwMode="auto">
        <a:xfrm>
          <a:off x="3619500"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1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8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9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A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180975</xdr:rowOff>
    </xdr:from>
    <xdr:ext cx="304800" cy="247650"/>
    <xdr:sp macro="" textlink="">
      <xdr:nvSpPr>
        <xdr:cNvPr id="19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B070000}"/>
            </a:ext>
          </a:extLst>
        </xdr:cNvPr>
        <xdr:cNvSpPr/>
      </xdr:nvSpPr>
      <xdr:spPr bwMode="auto">
        <a:xfrm>
          <a:off x="3619500"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190500</xdr:rowOff>
    </xdr:from>
    <xdr:ext cx="304800" cy="247650"/>
    <xdr:sp macro="" textlink="">
      <xdr:nvSpPr>
        <xdr:cNvPr id="191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C070000}"/>
            </a:ext>
          </a:extLst>
        </xdr:cNvPr>
        <xdr:cNvSpPr/>
      </xdr:nvSpPr>
      <xdr:spPr bwMode="auto">
        <a:xfrm>
          <a:off x="4600575" y="18926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91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D070000}"/>
            </a:ext>
          </a:extLst>
        </xdr:cNvPr>
        <xdr:cNvSpPr/>
      </xdr:nvSpPr>
      <xdr:spPr bwMode="auto">
        <a:xfrm>
          <a:off x="3619500"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918"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7E070000}"/>
            </a:ext>
          </a:extLst>
        </xdr:cNvPr>
        <xdr:cNvSpPr/>
      </xdr:nvSpPr>
      <xdr:spPr bwMode="auto">
        <a:xfrm>
          <a:off x="4600575"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F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9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0070000}"/>
            </a:ext>
          </a:extLst>
        </xdr:cNvPr>
        <xdr:cNvSpPr/>
      </xdr:nvSpPr>
      <xdr:spPr bwMode="auto">
        <a:xfrm>
          <a:off x="3619500"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92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1070000}"/>
            </a:ext>
          </a:extLst>
        </xdr:cNvPr>
        <xdr:cNvSpPr/>
      </xdr:nvSpPr>
      <xdr:spPr bwMode="auto">
        <a:xfrm>
          <a:off x="4600575"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9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2070000}"/>
            </a:ext>
          </a:extLst>
        </xdr:cNvPr>
        <xdr:cNvSpPr/>
      </xdr:nvSpPr>
      <xdr:spPr bwMode="auto">
        <a:xfrm>
          <a:off x="4562475"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9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3070000}"/>
            </a:ext>
          </a:extLst>
        </xdr:cNvPr>
        <xdr:cNvSpPr/>
      </xdr:nvSpPr>
      <xdr:spPr bwMode="auto">
        <a:xfrm>
          <a:off x="3619500"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9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4070000}"/>
            </a:ext>
          </a:extLst>
        </xdr:cNvPr>
        <xdr:cNvSpPr/>
      </xdr:nvSpPr>
      <xdr:spPr bwMode="auto">
        <a:xfrm>
          <a:off x="4562475"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5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92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6070000}"/>
            </a:ext>
          </a:extLst>
        </xdr:cNvPr>
        <xdr:cNvSpPr/>
      </xdr:nvSpPr>
      <xdr:spPr bwMode="auto">
        <a:xfrm>
          <a:off x="4562475"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9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7070000}"/>
            </a:ext>
          </a:extLst>
        </xdr:cNvPr>
        <xdr:cNvSpPr/>
      </xdr:nvSpPr>
      <xdr:spPr bwMode="auto">
        <a:xfrm>
          <a:off x="4562475"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9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8070000}"/>
            </a:ext>
          </a:extLst>
        </xdr:cNvPr>
        <xdr:cNvSpPr/>
      </xdr:nvSpPr>
      <xdr:spPr bwMode="auto">
        <a:xfrm>
          <a:off x="4562475"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190500</xdr:rowOff>
    </xdr:from>
    <xdr:ext cx="304800" cy="247650"/>
    <xdr:sp macro="" textlink="">
      <xdr:nvSpPr>
        <xdr:cNvPr id="192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9070000}"/>
            </a:ext>
          </a:extLst>
        </xdr:cNvPr>
        <xdr:cNvSpPr/>
      </xdr:nvSpPr>
      <xdr:spPr bwMode="auto">
        <a:xfrm>
          <a:off x="4600575" y="18926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3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A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B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C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190500</xdr:rowOff>
    </xdr:from>
    <xdr:ext cx="304800" cy="247650"/>
    <xdr:sp macro="" textlink="">
      <xdr:nvSpPr>
        <xdr:cNvPr id="193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D070000}"/>
            </a:ext>
          </a:extLst>
        </xdr:cNvPr>
        <xdr:cNvSpPr/>
      </xdr:nvSpPr>
      <xdr:spPr bwMode="auto">
        <a:xfrm>
          <a:off x="4600575" y="18926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E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F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190500</xdr:rowOff>
    </xdr:from>
    <xdr:ext cx="304800" cy="247650"/>
    <xdr:sp macro="" textlink="">
      <xdr:nvSpPr>
        <xdr:cNvPr id="193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0070000}"/>
            </a:ext>
          </a:extLst>
        </xdr:cNvPr>
        <xdr:cNvSpPr/>
      </xdr:nvSpPr>
      <xdr:spPr bwMode="auto">
        <a:xfrm>
          <a:off x="4600575" y="18926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3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1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2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3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190500</xdr:rowOff>
    </xdr:from>
    <xdr:ext cx="304800" cy="247650"/>
    <xdr:sp macro="" textlink="">
      <xdr:nvSpPr>
        <xdr:cNvPr id="194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4070000}"/>
            </a:ext>
          </a:extLst>
        </xdr:cNvPr>
        <xdr:cNvSpPr/>
      </xdr:nvSpPr>
      <xdr:spPr bwMode="auto">
        <a:xfrm>
          <a:off x="4600575" y="18926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4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5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6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7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190500</xdr:rowOff>
    </xdr:from>
    <xdr:ext cx="304800" cy="247650"/>
    <xdr:sp macro="" textlink="">
      <xdr:nvSpPr>
        <xdr:cNvPr id="194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8070000}"/>
            </a:ext>
          </a:extLst>
        </xdr:cNvPr>
        <xdr:cNvSpPr/>
      </xdr:nvSpPr>
      <xdr:spPr bwMode="auto">
        <a:xfrm>
          <a:off x="4600575" y="18926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4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9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A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B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190500</xdr:rowOff>
    </xdr:from>
    <xdr:ext cx="304800" cy="247650"/>
    <xdr:sp macro="" textlink="">
      <xdr:nvSpPr>
        <xdr:cNvPr id="194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C070000}"/>
            </a:ext>
          </a:extLst>
        </xdr:cNvPr>
        <xdr:cNvSpPr/>
      </xdr:nvSpPr>
      <xdr:spPr bwMode="auto">
        <a:xfrm>
          <a:off x="4600575" y="18926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4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D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E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F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50</xdr:row>
      <xdr:rowOff>190500</xdr:rowOff>
    </xdr:from>
    <xdr:ext cx="304800" cy="247650"/>
    <xdr:sp macro="" textlink="">
      <xdr:nvSpPr>
        <xdr:cNvPr id="195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0070000}"/>
            </a:ext>
          </a:extLst>
        </xdr:cNvPr>
        <xdr:cNvSpPr/>
      </xdr:nvSpPr>
      <xdr:spPr bwMode="auto">
        <a:xfrm>
          <a:off x="4600575" y="18926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95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A1070000}"/>
            </a:ext>
          </a:extLst>
        </xdr:cNvPr>
        <xdr:cNvSpPr/>
      </xdr:nvSpPr>
      <xdr:spPr bwMode="auto">
        <a:xfrm>
          <a:off x="4600575"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2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51</xdr:row>
      <xdr:rowOff>0</xdr:rowOff>
    </xdr:from>
    <xdr:ext cx="304800" cy="247650"/>
    <xdr:sp macro="" textlink="">
      <xdr:nvSpPr>
        <xdr:cNvPr id="195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3070000}"/>
            </a:ext>
          </a:extLst>
        </xdr:cNvPr>
        <xdr:cNvSpPr/>
      </xdr:nvSpPr>
      <xdr:spPr bwMode="auto">
        <a:xfrm>
          <a:off x="4600575"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9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4070000}"/>
            </a:ext>
          </a:extLst>
        </xdr:cNvPr>
        <xdr:cNvSpPr/>
      </xdr:nvSpPr>
      <xdr:spPr bwMode="auto">
        <a:xfrm>
          <a:off x="4562475"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9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5070000}"/>
            </a:ext>
          </a:extLst>
        </xdr:cNvPr>
        <xdr:cNvSpPr/>
      </xdr:nvSpPr>
      <xdr:spPr bwMode="auto">
        <a:xfrm>
          <a:off x="4562475"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50</xdr:row>
      <xdr:rowOff>180975</xdr:rowOff>
    </xdr:from>
    <xdr:ext cx="304800" cy="247650"/>
    <xdr:sp macro="" textlink="">
      <xdr:nvSpPr>
        <xdr:cNvPr id="19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6070000}"/>
            </a:ext>
          </a:extLst>
        </xdr:cNvPr>
        <xdr:cNvSpPr/>
      </xdr:nvSpPr>
      <xdr:spPr bwMode="auto">
        <a:xfrm>
          <a:off x="4562475" y="189166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95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7070000}"/>
            </a:ext>
          </a:extLst>
        </xdr:cNvPr>
        <xdr:cNvSpPr/>
      </xdr:nvSpPr>
      <xdr:spPr bwMode="auto">
        <a:xfrm>
          <a:off x="4562475"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9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8070000}"/>
            </a:ext>
          </a:extLst>
        </xdr:cNvPr>
        <xdr:cNvSpPr/>
      </xdr:nvSpPr>
      <xdr:spPr bwMode="auto">
        <a:xfrm>
          <a:off x="4562475"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51</xdr:row>
      <xdr:rowOff>0</xdr:rowOff>
    </xdr:from>
    <xdr:ext cx="304800" cy="247650"/>
    <xdr:sp macro="" textlink="">
      <xdr:nvSpPr>
        <xdr:cNvPr id="19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9070000}"/>
            </a:ext>
          </a:extLst>
        </xdr:cNvPr>
        <xdr:cNvSpPr/>
      </xdr:nvSpPr>
      <xdr:spPr bwMode="auto">
        <a:xfrm>
          <a:off x="4562475"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50</xdr:row>
      <xdr:rowOff>180975</xdr:rowOff>
    </xdr:from>
    <xdr:ext cx="301137" cy="254244"/>
    <xdr:sp macro="" textlink="">
      <xdr:nvSpPr>
        <xdr:cNvPr id="19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A070000}"/>
            </a:ext>
          </a:extLst>
        </xdr:cNvPr>
        <xdr:cNvSpPr/>
      </xdr:nvSpPr>
      <xdr:spPr bwMode="auto">
        <a:xfrm>
          <a:off x="3619500" y="189166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1137" cy="257175"/>
    <xdr:sp macro="" textlink="">
      <xdr:nvSpPr>
        <xdr:cNvPr id="196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B070000}"/>
            </a:ext>
          </a:extLst>
        </xdr:cNvPr>
        <xdr:cNvSpPr/>
      </xdr:nvSpPr>
      <xdr:spPr bwMode="auto">
        <a:xfrm>
          <a:off x="3619500" y="1902142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96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C070000}"/>
            </a:ext>
          </a:extLst>
        </xdr:cNvPr>
        <xdr:cNvSpPr/>
      </xdr:nvSpPr>
      <xdr:spPr bwMode="auto">
        <a:xfrm>
          <a:off x="3619500"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51</xdr:row>
      <xdr:rowOff>0</xdr:rowOff>
    </xdr:from>
    <xdr:ext cx="304800" cy="247650"/>
    <xdr:sp macro="" textlink="">
      <xdr:nvSpPr>
        <xdr:cNvPr id="19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D070000}"/>
            </a:ext>
          </a:extLst>
        </xdr:cNvPr>
        <xdr:cNvSpPr/>
      </xdr:nvSpPr>
      <xdr:spPr bwMode="auto">
        <a:xfrm>
          <a:off x="3619500" y="19021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57</xdr:row>
      <xdr:rowOff>0</xdr:rowOff>
    </xdr:from>
    <xdr:ext cx="304800" cy="247650"/>
    <xdr:sp macro="" textlink="">
      <xdr:nvSpPr>
        <xdr:cNvPr id="196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E070000}"/>
            </a:ext>
          </a:extLst>
        </xdr:cNvPr>
        <xdr:cNvSpPr/>
      </xdr:nvSpPr>
      <xdr:spPr bwMode="auto">
        <a:xfrm>
          <a:off x="3619500"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57</xdr:row>
      <xdr:rowOff>0</xdr:rowOff>
    </xdr:from>
    <xdr:ext cx="304800" cy="247650"/>
    <xdr:sp macro="" textlink="">
      <xdr:nvSpPr>
        <xdr:cNvPr id="196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AF070000}"/>
            </a:ext>
          </a:extLst>
        </xdr:cNvPr>
        <xdr:cNvSpPr/>
      </xdr:nvSpPr>
      <xdr:spPr bwMode="auto">
        <a:xfrm>
          <a:off x="4600575"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57</xdr:row>
      <xdr:rowOff>0</xdr:rowOff>
    </xdr:from>
    <xdr:ext cx="304800" cy="247650"/>
    <xdr:sp macro="" textlink="">
      <xdr:nvSpPr>
        <xdr:cNvPr id="19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0070000}"/>
            </a:ext>
          </a:extLst>
        </xdr:cNvPr>
        <xdr:cNvSpPr/>
      </xdr:nvSpPr>
      <xdr:spPr bwMode="auto">
        <a:xfrm>
          <a:off x="3619500"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57</xdr:row>
      <xdr:rowOff>0</xdr:rowOff>
    </xdr:from>
    <xdr:ext cx="304800" cy="247650"/>
    <xdr:sp macro="" textlink="">
      <xdr:nvSpPr>
        <xdr:cNvPr id="196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1070000}"/>
            </a:ext>
          </a:extLst>
        </xdr:cNvPr>
        <xdr:cNvSpPr/>
      </xdr:nvSpPr>
      <xdr:spPr bwMode="auto">
        <a:xfrm>
          <a:off x="4600575"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19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2070000}"/>
            </a:ext>
          </a:extLst>
        </xdr:cNvPr>
        <xdr:cNvSpPr/>
      </xdr:nvSpPr>
      <xdr:spPr bwMode="auto">
        <a:xfrm>
          <a:off x="4562475"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57</xdr:row>
      <xdr:rowOff>0</xdr:rowOff>
    </xdr:from>
    <xdr:ext cx="304800" cy="247650"/>
    <xdr:sp macro="" textlink="">
      <xdr:nvSpPr>
        <xdr:cNvPr id="19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3070000}"/>
            </a:ext>
          </a:extLst>
        </xdr:cNvPr>
        <xdr:cNvSpPr/>
      </xdr:nvSpPr>
      <xdr:spPr bwMode="auto">
        <a:xfrm>
          <a:off x="3619500"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19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4070000}"/>
            </a:ext>
          </a:extLst>
        </xdr:cNvPr>
        <xdr:cNvSpPr/>
      </xdr:nvSpPr>
      <xdr:spPr bwMode="auto">
        <a:xfrm>
          <a:off x="4562475"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197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5070000}"/>
            </a:ext>
          </a:extLst>
        </xdr:cNvPr>
        <xdr:cNvSpPr/>
      </xdr:nvSpPr>
      <xdr:spPr bwMode="auto">
        <a:xfrm>
          <a:off x="4562475"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19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6070000}"/>
            </a:ext>
          </a:extLst>
        </xdr:cNvPr>
        <xdr:cNvSpPr/>
      </xdr:nvSpPr>
      <xdr:spPr bwMode="auto">
        <a:xfrm>
          <a:off x="4562475"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19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7070000}"/>
            </a:ext>
          </a:extLst>
        </xdr:cNvPr>
        <xdr:cNvSpPr/>
      </xdr:nvSpPr>
      <xdr:spPr bwMode="auto">
        <a:xfrm>
          <a:off x="4562475"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57</xdr:row>
      <xdr:rowOff>0</xdr:rowOff>
    </xdr:from>
    <xdr:ext cx="304800" cy="247650"/>
    <xdr:sp macro="" textlink="">
      <xdr:nvSpPr>
        <xdr:cNvPr id="197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B8070000}"/>
            </a:ext>
          </a:extLst>
        </xdr:cNvPr>
        <xdr:cNvSpPr/>
      </xdr:nvSpPr>
      <xdr:spPr bwMode="auto">
        <a:xfrm>
          <a:off x="4600575"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57</xdr:row>
      <xdr:rowOff>0</xdr:rowOff>
    </xdr:from>
    <xdr:ext cx="304800" cy="247650"/>
    <xdr:sp macro="" textlink="">
      <xdr:nvSpPr>
        <xdr:cNvPr id="197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9070000}"/>
            </a:ext>
          </a:extLst>
        </xdr:cNvPr>
        <xdr:cNvSpPr/>
      </xdr:nvSpPr>
      <xdr:spPr bwMode="auto">
        <a:xfrm>
          <a:off x="4600575"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19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A070000}"/>
            </a:ext>
          </a:extLst>
        </xdr:cNvPr>
        <xdr:cNvSpPr/>
      </xdr:nvSpPr>
      <xdr:spPr bwMode="auto">
        <a:xfrm>
          <a:off x="4562475"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19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B070000}"/>
            </a:ext>
          </a:extLst>
        </xdr:cNvPr>
        <xdr:cNvSpPr/>
      </xdr:nvSpPr>
      <xdr:spPr bwMode="auto">
        <a:xfrm>
          <a:off x="4562475"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198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C070000}"/>
            </a:ext>
          </a:extLst>
        </xdr:cNvPr>
        <xdr:cNvSpPr/>
      </xdr:nvSpPr>
      <xdr:spPr bwMode="auto">
        <a:xfrm>
          <a:off x="4562475"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19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D070000}"/>
            </a:ext>
          </a:extLst>
        </xdr:cNvPr>
        <xdr:cNvSpPr/>
      </xdr:nvSpPr>
      <xdr:spPr bwMode="auto">
        <a:xfrm>
          <a:off x="4562475"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19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E070000}"/>
            </a:ext>
          </a:extLst>
        </xdr:cNvPr>
        <xdr:cNvSpPr/>
      </xdr:nvSpPr>
      <xdr:spPr bwMode="auto">
        <a:xfrm>
          <a:off x="4562475"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57</xdr:row>
      <xdr:rowOff>0</xdr:rowOff>
    </xdr:from>
    <xdr:ext cx="301137" cy="257175"/>
    <xdr:sp macro="" textlink="">
      <xdr:nvSpPr>
        <xdr:cNvPr id="198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F070000}"/>
            </a:ext>
          </a:extLst>
        </xdr:cNvPr>
        <xdr:cNvSpPr/>
      </xdr:nvSpPr>
      <xdr:spPr bwMode="auto">
        <a:xfrm>
          <a:off x="3619500" y="2073592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57</xdr:row>
      <xdr:rowOff>0</xdr:rowOff>
    </xdr:from>
    <xdr:ext cx="304800" cy="247650"/>
    <xdr:sp macro="" textlink="">
      <xdr:nvSpPr>
        <xdr:cNvPr id="19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0070000}"/>
            </a:ext>
          </a:extLst>
        </xdr:cNvPr>
        <xdr:cNvSpPr/>
      </xdr:nvSpPr>
      <xdr:spPr bwMode="auto">
        <a:xfrm>
          <a:off x="3619500"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57</xdr:row>
      <xdr:rowOff>0</xdr:rowOff>
    </xdr:from>
    <xdr:ext cx="304800" cy="247650"/>
    <xdr:sp macro="" textlink="">
      <xdr:nvSpPr>
        <xdr:cNvPr id="19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1070000}"/>
            </a:ext>
          </a:extLst>
        </xdr:cNvPr>
        <xdr:cNvSpPr/>
      </xdr:nvSpPr>
      <xdr:spPr bwMode="auto">
        <a:xfrm>
          <a:off x="3619500" y="20735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58</xdr:row>
      <xdr:rowOff>0</xdr:rowOff>
    </xdr:from>
    <xdr:ext cx="304800" cy="247650"/>
    <xdr:sp macro="" textlink="">
      <xdr:nvSpPr>
        <xdr:cNvPr id="198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2070000}"/>
            </a:ext>
          </a:extLst>
        </xdr:cNvPr>
        <xdr:cNvSpPr/>
      </xdr:nvSpPr>
      <xdr:spPr bwMode="auto">
        <a:xfrm>
          <a:off x="3619500"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58</xdr:row>
      <xdr:rowOff>0</xdr:rowOff>
    </xdr:from>
    <xdr:ext cx="304800" cy="247650"/>
    <xdr:sp macro="" textlink="">
      <xdr:nvSpPr>
        <xdr:cNvPr id="198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C3070000}"/>
            </a:ext>
          </a:extLst>
        </xdr:cNvPr>
        <xdr:cNvSpPr/>
      </xdr:nvSpPr>
      <xdr:spPr bwMode="auto">
        <a:xfrm>
          <a:off x="4600575"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58</xdr:row>
      <xdr:rowOff>0</xdr:rowOff>
    </xdr:from>
    <xdr:ext cx="304800" cy="247650"/>
    <xdr:sp macro="" textlink="">
      <xdr:nvSpPr>
        <xdr:cNvPr id="19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4070000}"/>
            </a:ext>
          </a:extLst>
        </xdr:cNvPr>
        <xdr:cNvSpPr/>
      </xdr:nvSpPr>
      <xdr:spPr bwMode="auto">
        <a:xfrm>
          <a:off x="3619500"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58</xdr:row>
      <xdr:rowOff>0</xdr:rowOff>
    </xdr:from>
    <xdr:ext cx="304800" cy="247650"/>
    <xdr:sp macro="" textlink="">
      <xdr:nvSpPr>
        <xdr:cNvPr id="198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5070000}"/>
            </a:ext>
          </a:extLst>
        </xdr:cNvPr>
        <xdr:cNvSpPr/>
      </xdr:nvSpPr>
      <xdr:spPr bwMode="auto">
        <a:xfrm>
          <a:off x="4600575"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19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6070000}"/>
            </a:ext>
          </a:extLst>
        </xdr:cNvPr>
        <xdr:cNvSpPr/>
      </xdr:nvSpPr>
      <xdr:spPr bwMode="auto">
        <a:xfrm>
          <a:off x="4562475"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58</xdr:row>
      <xdr:rowOff>0</xdr:rowOff>
    </xdr:from>
    <xdr:ext cx="304800" cy="247650"/>
    <xdr:sp macro="" textlink="">
      <xdr:nvSpPr>
        <xdr:cNvPr id="19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7070000}"/>
            </a:ext>
          </a:extLst>
        </xdr:cNvPr>
        <xdr:cNvSpPr/>
      </xdr:nvSpPr>
      <xdr:spPr bwMode="auto">
        <a:xfrm>
          <a:off x="3619500"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19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8070000}"/>
            </a:ext>
          </a:extLst>
        </xdr:cNvPr>
        <xdr:cNvSpPr/>
      </xdr:nvSpPr>
      <xdr:spPr bwMode="auto">
        <a:xfrm>
          <a:off x="4562475"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199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9070000}"/>
            </a:ext>
          </a:extLst>
        </xdr:cNvPr>
        <xdr:cNvSpPr/>
      </xdr:nvSpPr>
      <xdr:spPr bwMode="auto">
        <a:xfrm>
          <a:off x="4562475"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19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A070000}"/>
            </a:ext>
          </a:extLst>
        </xdr:cNvPr>
        <xdr:cNvSpPr/>
      </xdr:nvSpPr>
      <xdr:spPr bwMode="auto">
        <a:xfrm>
          <a:off x="4562475"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19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B070000}"/>
            </a:ext>
          </a:extLst>
        </xdr:cNvPr>
        <xdr:cNvSpPr/>
      </xdr:nvSpPr>
      <xdr:spPr bwMode="auto">
        <a:xfrm>
          <a:off x="4562475"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58</xdr:row>
      <xdr:rowOff>0</xdr:rowOff>
    </xdr:from>
    <xdr:ext cx="304800" cy="247650"/>
    <xdr:sp macro="" textlink="">
      <xdr:nvSpPr>
        <xdr:cNvPr id="199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CC070000}"/>
            </a:ext>
          </a:extLst>
        </xdr:cNvPr>
        <xdr:cNvSpPr/>
      </xdr:nvSpPr>
      <xdr:spPr bwMode="auto">
        <a:xfrm>
          <a:off x="4600575"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58</xdr:row>
      <xdr:rowOff>0</xdr:rowOff>
    </xdr:from>
    <xdr:ext cx="304800" cy="247650"/>
    <xdr:sp macro="" textlink="">
      <xdr:nvSpPr>
        <xdr:cNvPr id="199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D070000}"/>
            </a:ext>
          </a:extLst>
        </xdr:cNvPr>
        <xdr:cNvSpPr/>
      </xdr:nvSpPr>
      <xdr:spPr bwMode="auto">
        <a:xfrm>
          <a:off x="4600575"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19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E070000}"/>
            </a:ext>
          </a:extLst>
        </xdr:cNvPr>
        <xdr:cNvSpPr/>
      </xdr:nvSpPr>
      <xdr:spPr bwMode="auto">
        <a:xfrm>
          <a:off x="4562475"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19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F070000}"/>
            </a:ext>
          </a:extLst>
        </xdr:cNvPr>
        <xdr:cNvSpPr/>
      </xdr:nvSpPr>
      <xdr:spPr bwMode="auto">
        <a:xfrm>
          <a:off x="4562475"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200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0070000}"/>
            </a:ext>
          </a:extLst>
        </xdr:cNvPr>
        <xdr:cNvSpPr/>
      </xdr:nvSpPr>
      <xdr:spPr bwMode="auto">
        <a:xfrm>
          <a:off x="4562475"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20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1070000}"/>
            </a:ext>
          </a:extLst>
        </xdr:cNvPr>
        <xdr:cNvSpPr/>
      </xdr:nvSpPr>
      <xdr:spPr bwMode="auto">
        <a:xfrm>
          <a:off x="4562475"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20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2070000}"/>
            </a:ext>
          </a:extLst>
        </xdr:cNvPr>
        <xdr:cNvSpPr/>
      </xdr:nvSpPr>
      <xdr:spPr bwMode="auto">
        <a:xfrm>
          <a:off x="4562475"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58</xdr:row>
      <xdr:rowOff>0</xdr:rowOff>
    </xdr:from>
    <xdr:ext cx="301137" cy="257175"/>
    <xdr:sp macro="" textlink="">
      <xdr:nvSpPr>
        <xdr:cNvPr id="200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3070000}"/>
            </a:ext>
          </a:extLst>
        </xdr:cNvPr>
        <xdr:cNvSpPr/>
      </xdr:nvSpPr>
      <xdr:spPr bwMode="auto">
        <a:xfrm>
          <a:off x="3619500" y="2102167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58</xdr:row>
      <xdr:rowOff>0</xdr:rowOff>
    </xdr:from>
    <xdr:ext cx="304800" cy="247650"/>
    <xdr:sp macro="" textlink="">
      <xdr:nvSpPr>
        <xdr:cNvPr id="20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4070000}"/>
            </a:ext>
          </a:extLst>
        </xdr:cNvPr>
        <xdr:cNvSpPr/>
      </xdr:nvSpPr>
      <xdr:spPr bwMode="auto">
        <a:xfrm>
          <a:off x="3619500"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58</xdr:row>
      <xdr:rowOff>0</xdr:rowOff>
    </xdr:from>
    <xdr:ext cx="304800" cy="247650"/>
    <xdr:sp macro="" textlink="">
      <xdr:nvSpPr>
        <xdr:cNvPr id="20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5070000}"/>
            </a:ext>
          </a:extLst>
        </xdr:cNvPr>
        <xdr:cNvSpPr/>
      </xdr:nvSpPr>
      <xdr:spPr bwMode="auto">
        <a:xfrm>
          <a:off x="3619500" y="21021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61</xdr:row>
      <xdr:rowOff>0</xdr:rowOff>
    </xdr:from>
    <xdr:ext cx="304800" cy="247650"/>
    <xdr:sp macro="" textlink="">
      <xdr:nvSpPr>
        <xdr:cNvPr id="200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6070000}"/>
            </a:ext>
          </a:extLst>
        </xdr:cNvPr>
        <xdr:cNvSpPr/>
      </xdr:nvSpPr>
      <xdr:spPr bwMode="auto">
        <a:xfrm>
          <a:off x="3619500"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61</xdr:row>
      <xdr:rowOff>0</xdr:rowOff>
    </xdr:from>
    <xdr:ext cx="304800" cy="247650"/>
    <xdr:sp macro="" textlink="">
      <xdr:nvSpPr>
        <xdr:cNvPr id="200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D7070000}"/>
            </a:ext>
          </a:extLst>
        </xdr:cNvPr>
        <xdr:cNvSpPr/>
      </xdr:nvSpPr>
      <xdr:spPr bwMode="auto">
        <a:xfrm>
          <a:off x="46005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61</xdr:row>
      <xdr:rowOff>0</xdr:rowOff>
    </xdr:from>
    <xdr:ext cx="304800" cy="247650"/>
    <xdr:sp macro="" textlink="">
      <xdr:nvSpPr>
        <xdr:cNvPr id="20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8070000}"/>
            </a:ext>
          </a:extLst>
        </xdr:cNvPr>
        <xdr:cNvSpPr/>
      </xdr:nvSpPr>
      <xdr:spPr bwMode="auto">
        <a:xfrm>
          <a:off x="3619500"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61</xdr:row>
      <xdr:rowOff>0</xdr:rowOff>
    </xdr:from>
    <xdr:ext cx="304800" cy="247650"/>
    <xdr:sp macro="" textlink="">
      <xdr:nvSpPr>
        <xdr:cNvPr id="200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9070000}"/>
            </a:ext>
          </a:extLst>
        </xdr:cNvPr>
        <xdr:cNvSpPr/>
      </xdr:nvSpPr>
      <xdr:spPr bwMode="auto">
        <a:xfrm>
          <a:off x="46005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A07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61</xdr:row>
      <xdr:rowOff>0</xdr:rowOff>
    </xdr:from>
    <xdr:ext cx="304800" cy="247650"/>
    <xdr:sp macro="" textlink="">
      <xdr:nvSpPr>
        <xdr:cNvPr id="20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B070000}"/>
            </a:ext>
          </a:extLst>
        </xdr:cNvPr>
        <xdr:cNvSpPr/>
      </xdr:nvSpPr>
      <xdr:spPr bwMode="auto">
        <a:xfrm>
          <a:off x="3619500"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C07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1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D07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E07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F07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61</xdr:row>
      <xdr:rowOff>0</xdr:rowOff>
    </xdr:from>
    <xdr:ext cx="304800" cy="247650"/>
    <xdr:sp macro="" textlink="">
      <xdr:nvSpPr>
        <xdr:cNvPr id="201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E0070000}"/>
            </a:ext>
          </a:extLst>
        </xdr:cNvPr>
        <xdr:cNvSpPr/>
      </xdr:nvSpPr>
      <xdr:spPr bwMode="auto">
        <a:xfrm>
          <a:off x="46005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61</xdr:row>
      <xdr:rowOff>0</xdr:rowOff>
    </xdr:from>
    <xdr:ext cx="304800" cy="247650"/>
    <xdr:sp macro="" textlink="">
      <xdr:nvSpPr>
        <xdr:cNvPr id="201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1070000}"/>
            </a:ext>
          </a:extLst>
        </xdr:cNvPr>
        <xdr:cNvSpPr/>
      </xdr:nvSpPr>
      <xdr:spPr bwMode="auto">
        <a:xfrm>
          <a:off x="46005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207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307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2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407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507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6070000}"/>
            </a:ext>
          </a:extLst>
        </xdr:cNvPr>
        <xdr:cNvSpPr/>
      </xdr:nvSpPr>
      <xdr:spPr bwMode="auto">
        <a:xfrm>
          <a:off x="4562475"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61</xdr:row>
      <xdr:rowOff>0</xdr:rowOff>
    </xdr:from>
    <xdr:ext cx="301137" cy="257175"/>
    <xdr:sp macro="" textlink="">
      <xdr:nvSpPr>
        <xdr:cNvPr id="202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7070000}"/>
            </a:ext>
          </a:extLst>
        </xdr:cNvPr>
        <xdr:cNvSpPr/>
      </xdr:nvSpPr>
      <xdr:spPr bwMode="auto">
        <a:xfrm>
          <a:off x="3619500" y="2245042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61</xdr:row>
      <xdr:rowOff>0</xdr:rowOff>
    </xdr:from>
    <xdr:ext cx="304800" cy="247650"/>
    <xdr:sp macro="" textlink="">
      <xdr:nvSpPr>
        <xdr:cNvPr id="20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8070000}"/>
            </a:ext>
          </a:extLst>
        </xdr:cNvPr>
        <xdr:cNvSpPr/>
      </xdr:nvSpPr>
      <xdr:spPr bwMode="auto">
        <a:xfrm>
          <a:off x="3619500"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61</xdr:row>
      <xdr:rowOff>0</xdr:rowOff>
    </xdr:from>
    <xdr:ext cx="304800" cy="247650"/>
    <xdr:sp macro="" textlink="">
      <xdr:nvSpPr>
        <xdr:cNvPr id="20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9070000}"/>
            </a:ext>
          </a:extLst>
        </xdr:cNvPr>
        <xdr:cNvSpPr/>
      </xdr:nvSpPr>
      <xdr:spPr bwMode="auto">
        <a:xfrm>
          <a:off x="3619500" y="22450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61</xdr:row>
      <xdr:rowOff>0</xdr:rowOff>
    </xdr:from>
    <xdr:ext cx="304800" cy="247650"/>
    <xdr:sp macro="" textlink="">
      <xdr:nvSpPr>
        <xdr:cNvPr id="202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A070000}"/>
            </a:ext>
          </a:extLst>
        </xdr:cNvPr>
        <xdr:cNvSpPr/>
      </xdr:nvSpPr>
      <xdr:spPr bwMode="auto">
        <a:xfrm>
          <a:off x="3619500"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61</xdr:row>
      <xdr:rowOff>0</xdr:rowOff>
    </xdr:from>
    <xdr:ext cx="304800" cy="247650"/>
    <xdr:sp macro="" textlink="">
      <xdr:nvSpPr>
        <xdr:cNvPr id="202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EB070000}"/>
            </a:ext>
          </a:extLst>
        </xdr:cNvPr>
        <xdr:cNvSpPr/>
      </xdr:nvSpPr>
      <xdr:spPr bwMode="auto">
        <a:xfrm>
          <a:off x="4600575"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61</xdr:row>
      <xdr:rowOff>0</xdr:rowOff>
    </xdr:from>
    <xdr:ext cx="304800" cy="247650"/>
    <xdr:sp macro="" textlink="">
      <xdr:nvSpPr>
        <xdr:cNvPr id="20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C070000}"/>
            </a:ext>
          </a:extLst>
        </xdr:cNvPr>
        <xdr:cNvSpPr/>
      </xdr:nvSpPr>
      <xdr:spPr bwMode="auto">
        <a:xfrm>
          <a:off x="3619500"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61</xdr:row>
      <xdr:rowOff>0</xdr:rowOff>
    </xdr:from>
    <xdr:ext cx="304800" cy="247650"/>
    <xdr:sp macro="" textlink="">
      <xdr:nvSpPr>
        <xdr:cNvPr id="202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D070000}"/>
            </a:ext>
          </a:extLst>
        </xdr:cNvPr>
        <xdr:cNvSpPr/>
      </xdr:nvSpPr>
      <xdr:spPr bwMode="auto">
        <a:xfrm>
          <a:off x="4600575"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E070000}"/>
            </a:ext>
          </a:extLst>
        </xdr:cNvPr>
        <xdr:cNvSpPr/>
      </xdr:nvSpPr>
      <xdr:spPr bwMode="auto">
        <a:xfrm>
          <a:off x="4562475"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61</xdr:row>
      <xdr:rowOff>0</xdr:rowOff>
    </xdr:from>
    <xdr:ext cx="304800" cy="247650"/>
    <xdr:sp macro="" textlink="">
      <xdr:nvSpPr>
        <xdr:cNvPr id="20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F070000}"/>
            </a:ext>
          </a:extLst>
        </xdr:cNvPr>
        <xdr:cNvSpPr/>
      </xdr:nvSpPr>
      <xdr:spPr bwMode="auto">
        <a:xfrm>
          <a:off x="3619500"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0070000}"/>
            </a:ext>
          </a:extLst>
        </xdr:cNvPr>
        <xdr:cNvSpPr/>
      </xdr:nvSpPr>
      <xdr:spPr bwMode="auto">
        <a:xfrm>
          <a:off x="4562475"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3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1070000}"/>
            </a:ext>
          </a:extLst>
        </xdr:cNvPr>
        <xdr:cNvSpPr/>
      </xdr:nvSpPr>
      <xdr:spPr bwMode="auto">
        <a:xfrm>
          <a:off x="4562475"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2070000}"/>
            </a:ext>
          </a:extLst>
        </xdr:cNvPr>
        <xdr:cNvSpPr/>
      </xdr:nvSpPr>
      <xdr:spPr bwMode="auto">
        <a:xfrm>
          <a:off x="4562475"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3070000}"/>
            </a:ext>
          </a:extLst>
        </xdr:cNvPr>
        <xdr:cNvSpPr/>
      </xdr:nvSpPr>
      <xdr:spPr bwMode="auto">
        <a:xfrm>
          <a:off x="4562475"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61</xdr:row>
      <xdr:rowOff>0</xdr:rowOff>
    </xdr:from>
    <xdr:ext cx="304800" cy="247650"/>
    <xdr:sp macro="" textlink="">
      <xdr:nvSpPr>
        <xdr:cNvPr id="203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F4070000}"/>
            </a:ext>
          </a:extLst>
        </xdr:cNvPr>
        <xdr:cNvSpPr/>
      </xdr:nvSpPr>
      <xdr:spPr bwMode="auto">
        <a:xfrm>
          <a:off x="4600575"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61</xdr:row>
      <xdr:rowOff>0</xdr:rowOff>
    </xdr:from>
    <xdr:ext cx="304800" cy="247650"/>
    <xdr:sp macro="" textlink="">
      <xdr:nvSpPr>
        <xdr:cNvPr id="203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5070000}"/>
            </a:ext>
          </a:extLst>
        </xdr:cNvPr>
        <xdr:cNvSpPr/>
      </xdr:nvSpPr>
      <xdr:spPr bwMode="auto">
        <a:xfrm>
          <a:off x="4600575"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6070000}"/>
            </a:ext>
          </a:extLst>
        </xdr:cNvPr>
        <xdr:cNvSpPr/>
      </xdr:nvSpPr>
      <xdr:spPr bwMode="auto">
        <a:xfrm>
          <a:off x="4562475"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7070000}"/>
            </a:ext>
          </a:extLst>
        </xdr:cNvPr>
        <xdr:cNvSpPr/>
      </xdr:nvSpPr>
      <xdr:spPr bwMode="auto">
        <a:xfrm>
          <a:off x="4562475"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4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8070000}"/>
            </a:ext>
          </a:extLst>
        </xdr:cNvPr>
        <xdr:cNvSpPr/>
      </xdr:nvSpPr>
      <xdr:spPr bwMode="auto">
        <a:xfrm>
          <a:off x="4562475"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9070000}"/>
            </a:ext>
          </a:extLst>
        </xdr:cNvPr>
        <xdr:cNvSpPr/>
      </xdr:nvSpPr>
      <xdr:spPr bwMode="auto">
        <a:xfrm>
          <a:off x="4562475"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61</xdr:row>
      <xdr:rowOff>0</xdr:rowOff>
    </xdr:from>
    <xdr:ext cx="304800" cy="247650"/>
    <xdr:sp macro="" textlink="">
      <xdr:nvSpPr>
        <xdr:cNvPr id="20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A070000}"/>
            </a:ext>
          </a:extLst>
        </xdr:cNvPr>
        <xdr:cNvSpPr/>
      </xdr:nvSpPr>
      <xdr:spPr bwMode="auto">
        <a:xfrm>
          <a:off x="4562475"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61</xdr:row>
      <xdr:rowOff>0</xdr:rowOff>
    </xdr:from>
    <xdr:ext cx="301137" cy="257175"/>
    <xdr:sp macro="" textlink="">
      <xdr:nvSpPr>
        <xdr:cNvPr id="204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B070000}"/>
            </a:ext>
          </a:extLst>
        </xdr:cNvPr>
        <xdr:cNvSpPr/>
      </xdr:nvSpPr>
      <xdr:spPr bwMode="auto">
        <a:xfrm>
          <a:off x="3619500" y="2216467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61</xdr:row>
      <xdr:rowOff>0</xdr:rowOff>
    </xdr:from>
    <xdr:ext cx="304800" cy="247650"/>
    <xdr:sp macro="" textlink="">
      <xdr:nvSpPr>
        <xdr:cNvPr id="20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C070000}"/>
            </a:ext>
          </a:extLst>
        </xdr:cNvPr>
        <xdr:cNvSpPr/>
      </xdr:nvSpPr>
      <xdr:spPr bwMode="auto">
        <a:xfrm>
          <a:off x="3619500"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61</xdr:row>
      <xdr:rowOff>0</xdr:rowOff>
    </xdr:from>
    <xdr:ext cx="304800" cy="247650"/>
    <xdr:sp macro="" textlink="">
      <xdr:nvSpPr>
        <xdr:cNvPr id="20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D070000}"/>
            </a:ext>
          </a:extLst>
        </xdr:cNvPr>
        <xdr:cNvSpPr/>
      </xdr:nvSpPr>
      <xdr:spPr bwMode="auto">
        <a:xfrm>
          <a:off x="3619500" y="221646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60</xdr:row>
      <xdr:rowOff>0</xdr:rowOff>
    </xdr:from>
    <xdr:ext cx="304800" cy="247650"/>
    <xdr:sp macro="" textlink="">
      <xdr:nvSpPr>
        <xdr:cNvPr id="204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E070000}"/>
            </a:ext>
          </a:extLst>
        </xdr:cNvPr>
        <xdr:cNvSpPr/>
      </xdr:nvSpPr>
      <xdr:spPr bwMode="auto">
        <a:xfrm>
          <a:off x="3619500"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60</xdr:row>
      <xdr:rowOff>0</xdr:rowOff>
    </xdr:from>
    <xdr:ext cx="304800" cy="247650"/>
    <xdr:sp macro="" textlink="">
      <xdr:nvSpPr>
        <xdr:cNvPr id="204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FF070000}"/>
            </a:ext>
          </a:extLst>
        </xdr:cNvPr>
        <xdr:cNvSpPr/>
      </xdr:nvSpPr>
      <xdr:spPr bwMode="auto">
        <a:xfrm>
          <a:off x="4600575"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60</xdr:row>
      <xdr:rowOff>0</xdr:rowOff>
    </xdr:from>
    <xdr:ext cx="304800" cy="247650"/>
    <xdr:sp macro="" textlink="">
      <xdr:nvSpPr>
        <xdr:cNvPr id="20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0080000}"/>
            </a:ext>
          </a:extLst>
        </xdr:cNvPr>
        <xdr:cNvSpPr/>
      </xdr:nvSpPr>
      <xdr:spPr bwMode="auto">
        <a:xfrm>
          <a:off x="3619500"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60</xdr:row>
      <xdr:rowOff>0</xdr:rowOff>
    </xdr:from>
    <xdr:ext cx="304800" cy="247650"/>
    <xdr:sp macro="" textlink="">
      <xdr:nvSpPr>
        <xdr:cNvPr id="204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1080000}"/>
            </a:ext>
          </a:extLst>
        </xdr:cNvPr>
        <xdr:cNvSpPr/>
      </xdr:nvSpPr>
      <xdr:spPr bwMode="auto">
        <a:xfrm>
          <a:off x="4600575"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60</xdr:row>
      <xdr:rowOff>0</xdr:rowOff>
    </xdr:from>
    <xdr:ext cx="304800" cy="247650"/>
    <xdr:sp macro="" textlink="">
      <xdr:nvSpPr>
        <xdr:cNvPr id="20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2080000}"/>
            </a:ext>
          </a:extLst>
        </xdr:cNvPr>
        <xdr:cNvSpPr/>
      </xdr:nvSpPr>
      <xdr:spPr bwMode="auto">
        <a:xfrm>
          <a:off x="4562475"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60</xdr:row>
      <xdr:rowOff>0</xdr:rowOff>
    </xdr:from>
    <xdr:ext cx="304800" cy="247650"/>
    <xdr:sp macro="" textlink="">
      <xdr:nvSpPr>
        <xdr:cNvPr id="20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3080000}"/>
            </a:ext>
          </a:extLst>
        </xdr:cNvPr>
        <xdr:cNvSpPr/>
      </xdr:nvSpPr>
      <xdr:spPr bwMode="auto">
        <a:xfrm>
          <a:off x="3619500"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60</xdr:row>
      <xdr:rowOff>0</xdr:rowOff>
    </xdr:from>
    <xdr:ext cx="304800" cy="247650"/>
    <xdr:sp macro="" textlink="">
      <xdr:nvSpPr>
        <xdr:cNvPr id="20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4080000}"/>
            </a:ext>
          </a:extLst>
        </xdr:cNvPr>
        <xdr:cNvSpPr/>
      </xdr:nvSpPr>
      <xdr:spPr bwMode="auto">
        <a:xfrm>
          <a:off x="4562475"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60</xdr:row>
      <xdr:rowOff>0</xdr:rowOff>
    </xdr:from>
    <xdr:ext cx="304800" cy="247650"/>
    <xdr:sp macro="" textlink="">
      <xdr:nvSpPr>
        <xdr:cNvPr id="205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5080000}"/>
            </a:ext>
          </a:extLst>
        </xdr:cNvPr>
        <xdr:cNvSpPr/>
      </xdr:nvSpPr>
      <xdr:spPr bwMode="auto">
        <a:xfrm>
          <a:off x="4562475"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60</xdr:row>
      <xdr:rowOff>0</xdr:rowOff>
    </xdr:from>
    <xdr:ext cx="304800" cy="247650"/>
    <xdr:sp macro="" textlink="">
      <xdr:nvSpPr>
        <xdr:cNvPr id="20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6080000}"/>
            </a:ext>
          </a:extLst>
        </xdr:cNvPr>
        <xdr:cNvSpPr/>
      </xdr:nvSpPr>
      <xdr:spPr bwMode="auto">
        <a:xfrm>
          <a:off x="4562475"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60</xdr:row>
      <xdr:rowOff>0</xdr:rowOff>
    </xdr:from>
    <xdr:ext cx="304800" cy="247650"/>
    <xdr:sp macro="" textlink="">
      <xdr:nvSpPr>
        <xdr:cNvPr id="20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7080000}"/>
            </a:ext>
          </a:extLst>
        </xdr:cNvPr>
        <xdr:cNvSpPr/>
      </xdr:nvSpPr>
      <xdr:spPr bwMode="auto">
        <a:xfrm>
          <a:off x="4562475"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60</xdr:row>
      <xdr:rowOff>0</xdr:rowOff>
    </xdr:from>
    <xdr:ext cx="304800" cy="247650"/>
    <xdr:sp macro="" textlink="">
      <xdr:nvSpPr>
        <xdr:cNvPr id="205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08080000}"/>
            </a:ext>
          </a:extLst>
        </xdr:cNvPr>
        <xdr:cNvSpPr/>
      </xdr:nvSpPr>
      <xdr:spPr bwMode="auto">
        <a:xfrm>
          <a:off x="4600575"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60</xdr:row>
      <xdr:rowOff>0</xdr:rowOff>
    </xdr:from>
    <xdr:ext cx="304800" cy="247650"/>
    <xdr:sp macro="" textlink="">
      <xdr:nvSpPr>
        <xdr:cNvPr id="205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9080000}"/>
            </a:ext>
          </a:extLst>
        </xdr:cNvPr>
        <xdr:cNvSpPr/>
      </xdr:nvSpPr>
      <xdr:spPr bwMode="auto">
        <a:xfrm>
          <a:off x="4600575"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60</xdr:row>
      <xdr:rowOff>0</xdr:rowOff>
    </xdr:from>
    <xdr:ext cx="304800" cy="247650"/>
    <xdr:sp macro="" textlink="">
      <xdr:nvSpPr>
        <xdr:cNvPr id="20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A080000}"/>
            </a:ext>
          </a:extLst>
        </xdr:cNvPr>
        <xdr:cNvSpPr/>
      </xdr:nvSpPr>
      <xdr:spPr bwMode="auto">
        <a:xfrm>
          <a:off x="4562475"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60</xdr:row>
      <xdr:rowOff>0</xdr:rowOff>
    </xdr:from>
    <xdr:ext cx="304800" cy="247650"/>
    <xdr:sp macro="" textlink="">
      <xdr:nvSpPr>
        <xdr:cNvPr id="20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B080000}"/>
            </a:ext>
          </a:extLst>
        </xdr:cNvPr>
        <xdr:cNvSpPr/>
      </xdr:nvSpPr>
      <xdr:spPr bwMode="auto">
        <a:xfrm>
          <a:off x="4562475"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60</xdr:row>
      <xdr:rowOff>0</xdr:rowOff>
    </xdr:from>
    <xdr:ext cx="304800" cy="247650"/>
    <xdr:sp macro="" textlink="">
      <xdr:nvSpPr>
        <xdr:cNvPr id="206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C080000}"/>
            </a:ext>
          </a:extLst>
        </xdr:cNvPr>
        <xdr:cNvSpPr/>
      </xdr:nvSpPr>
      <xdr:spPr bwMode="auto">
        <a:xfrm>
          <a:off x="4562475"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60</xdr:row>
      <xdr:rowOff>0</xdr:rowOff>
    </xdr:from>
    <xdr:ext cx="304800" cy="247650"/>
    <xdr:sp macro="" textlink="">
      <xdr:nvSpPr>
        <xdr:cNvPr id="20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D080000}"/>
            </a:ext>
          </a:extLst>
        </xdr:cNvPr>
        <xdr:cNvSpPr/>
      </xdr:nvSpPr>
      <xdr:spPr bwMode="auto">
        <a:xfrm>
          <a:off x="4562475"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60</xdr:row>
      <xdr:rowOff>0</xdr:rowOff>
    </xdr:from>
    <xdr:ext cx="304800" cy="247650"/>
    <xdr:sp macro="" textlink="">
      <xdr:nvSpPr>
        <xdr:cNvPr id="20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E080000}"/>
            </a:ext>
          </a:extLst>
        </xdr:cNvPr>
        <xdr:cNvSpPr/>
      </xdr:nvSpPr>
      <xdr:spPr bwMode="auto">
        <a:xfrm>
          <a:off x="4562475"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60</xdr:row>
      <xdr:rowOff>0</xdr:rowOff>
    </xdr:from>
    <xdr:ext cx="301137" cy="257175"/>
    <xdr:sp macro="" textlink="">
      <xdr:nvSpPr>
        <xdr:cNvPr id="206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F080000}"/>
            </a:ext>
          </a:extLst>
        </xdr:cNvPr>
        <xdr:cNvSpPr/>
      </xdr:nvSpPr>
      <xdr:spPr bwMode="auto">
        <a:xfrm>
          <a:off x="3619500" y="2187892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60</xdr:row>
      <xdr:rowOff>0</xdr:rowOff>
    </xdr:from>
    <xdr:ext cx="304800" cy="247650"/>
    <xdr:sp macro="" textlink="">
      <xdr:nvSpPr>
        <xdr:cNvPr id="206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0080000}"/>
            </a:ext>
          </a:extLst>
        </xdr:cNvPr>
        <xdr:cNvSpPr/>
      </xdr:nvSpPr>
      <xdr:spPr bwMode="auto">
        <a:xfrm>
          <a:off x="3619500"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60</xdr:row>
      <xdr:rowOff>0</xdr:rowOff>
    </xdr:from>
    <xdr:ext cx="304800" cy="247650"/>
    <xdr:sp macro="" textlink="">
      <xdr:nvSpPr>
        <xdr:cNvPr id="20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1080000}"/>
            </a:ext>
          </a:extLst>
        </xdr:cNvPr>
        <xdr:cNvSpPr/>
      </xdr:nvSpPr>
      <xdr:spPr bwMode="auto">
        <a:xfrm>
          <a:off x="3619500" y="218789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59</xdr:row>
      <xdr:rowOff>0</xdr:rowOff>
    </xdr:from>
    <xdr:ext cx="304800" cy="247650"/>
    <xdr:sp macro="" textlink="">
      <xdr:nvSpPr>
        <xdr:cNvPr id="206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2080000}"/>
            </a:ext>
          </a:extLst>
        </xdr:cNvPr>
        <xdr:cNvSpPr/>
      </xdr:nvSpPr>
      <xdr:spPr bwMode="auto">
        <a:xfrm>
          <a:off x="3619500"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59</xdr:row>
      <xdr:rowOff>0</xdr:rowOff>
    </xdr:from>
    <xdr:ext cx="304800" cy="247650"/>
    <xdr:sp macro="" textlink="">
      <xdr:nvSpPr>
        <xdr:cNvPr id="206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13080000}"/>
            </a:ext>
          </a:extLst>
        </xdr:cNvPr>
        <xdr:cNvSpPr/>
      </xdr:nvSpPr>
      <xdr:spPr bwMode="auto">
        <a:xfrm>
          <a:off x="4600575"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59</xdr:row>
      <xdr:rowOff>0</xdr:rowOff>
    </xdr:from>
    <xdr:ext cx="304800" cy="247650"/>
    <xdr:sp macro="" textlink="">
      <xdr:nvSpPr>
        <xdr:cNvPr id="20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4080000}"/>
            </a:ext>
          </a:extLst>
        </xdr:cNvPr>
        <xdr:cNvSpPr/>
      </xdr:nvSpPr>
      <xdr:spPr bwMode="auto">
        <a:xfrm>
          <a:off x="3619500"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59</xdr:row>
      <xdr:rowOff>0</xdr:rowOff>
    </xdr:from>
    <xdr:ext cx="304800" cy="247650"/>
    <xdr:sp macro="" textlink="">
      <xdr:nvSpPr>
        <xdr:cNvPr id="206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5080000}"/>
            </a:ext>
          </a:extLst>
        </xdr:cNvPr>
        <xdr:cNvSpPr/>
      </xdr:nvSpPr>
      <xdr:spPr bwMode="auto">
        <a:xfrm>
          <a:off x="4600575"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59</xdr:row>
      <xdr:rowOff>0</xdr:rowOff>
    </xdr:from>
    <xdr:ext cx="304800" cy="247650"/>
    <xdr:sp macro="" textlink="">
      <xdr:nvSpPr>
        <xdr:cNvPr id="20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6080000}"/>
            </a:ext>
          </a:extLst>
        </xdr:cNvPr>
        <xdr:cNvSpPr/>
      </xdr:nvSpPr>
      <xdr:spPr bwMode="auto">
        <a:xfrm>
          <a:off x="4562475"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59</xdr:row>
      <xdr:rowOff>0</xdr:rowOff>
    </xdr:from>
    <xdr:ext cx="304800" cy="247650"/>
    <xdr:sp macro="" textlink="">
      <xdr:nvSpPr>
        <xdr:cNvPr id="20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7080000}"/>
            </a:ext>
          </a:extLst>
        </xdr:cNvPr>
        <xdr:cNvSpPr/>
      </xdr:nvSpPr>
      <xdr:spPr bwMode="auto">
        <a:xfrm>
          <a:off x="3619500"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59</xdr:row>
      <xdr:rowOff>0</xdr:rowOff>
    </xdr:from>
    <xdr:ext cx="304800" cy="247650"/>
    <xdr:sp macro="" textlink="">
      <xdr:nvSpPr>
        <xdr:cNvPr id="20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8080000}"/>
            </a:ext>
          </a:extLst>
        </xdr:cNvPr>
        <xdr:cNvSpPr/>
      </xdr:nvSpPr>
      <xdr:spPr bwMode="auto">
        <a:xfrm>
          <a:off x="4562475"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59</xdr:row>
      <xdr:rowOff>0</xdr:rowOff>
    </xdr:from>
    <xdr:ext cx="304800" cy="247650"/>
    <xdr:sp macro="" textlink="">
      <xdr:nvSpPr>
        <xdr:cNvPr id="207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9080000}"/>
            </a:ext>
          </a:extLst>
        </xdr:cNvPr>
        <xdr:cNvSpPr/>
      </xdr:nvSpPr>
      <xdr:spPr bwMode="auto">
        <a:xfrm>
          <a:off x="4562475"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59</xdr:row>
      <xdr:rowOff>0</xdr:rowOff>
    </xdr:from>
    <xdr:ext cx="304800" cy="247650"/>
    <xdr:sp macro="" textlink="">
      <xdr:nvSpPr>
        <xdr:cNvPr id="20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A080000}"/>
            </a:ext>
          </a:extLst>
        </xdr:cNvPr>
        <xdr:cNvSpPr/>
      </xdr:nvSpPr>
      <xdr:spPr bwMode="auto">
        <a:xfrm>
          <a:off x="4562475"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59</xdr:row>
      <xdr:rowOff>0</xdr:rowOff>
    </xdr:from>
    <xdr:ext cx="304800" cy="247650"/>
    <xdr:sp macro="" textlink="">
      <xdr:nvSpPr>
        <xdr:cNvPr id="20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B080000}"/>
            </a:ext>
          </a:extLst>
        </xdr:cNvPr>
        <xdr:cNvSpPr/>
      </xdr:nvSpPr>
      <xdr:spPr bwMode="auto">
        <a:xfrm>
          <a:off x="4562475"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59</xdr:row>
      <xdr:rowOff>0</xdr:rowOff>
    </xdr:from>
    <xdr:ext cx="304800" cy="247650"/>
    <xdr:sp macro="" textlink="">
      <xdr:nvSpPr>
        <xdr:cNvPr id="207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1C080000}"/>
            </a:ext>
          </a:extLst>
        </xdr:cNvPr>
        <xdr:cNvSpPr/>
      </xdr:nvSpPr>
      <xdr:spPr bwMode="auto">
        <a:xfrm>
          <a:off x="4600575"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59</xdr:row>
      <xdr:rowOff>0</xdr:rowOff>
    </xdr:from>
    <xdr:ext cx="304800" cy="247650"/>
    <xdr:sp macro="" textlink="">
      <xdr:nvSpPr>
        <xdr:cNvPr id="207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D080000}"/>
            </a:ext>
          </a:extLst>
        </xdr:cNvPr>
        <xdr:cNvSpPr/>
      </xdr:nvSpPr>
      <xdr:spPr bwMode="auto">
        <a:xfrm>
          <a:off x="4600575"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59</xdr:row>
      <xdr:rowOff>0</xdr:rowOff>
    </xdr:from>
    <xdr:ext cx="304800" cy="247650"/>
    <xdr:sp macro="" textlink="">
      <xdr:nvSpPr>
        <xdr:cNvPr id="20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E080000}"/>
            </a:ext>
          </a:extLst>
        </xdr:cNvPr>
        <xdr:cNvSpPr/>
      </xdr:nvSpPr>
      <xdr:spPr bwMode="auto">
        <a:xfrm>
          <a:off x="4562475"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59</xdr:row>
      <xdr:rowOff>0</xdr:rowOff>
    </xdr:from>
    <xdr:ext cx="304800" cy="247650"/>
    <xdr:sp macro="" textlink="">
      <xdr:nvSpPr>
        <xdr:cNvPr id="20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F080000}"/>
            </a:ext>
          </a:extLst>
        </xdr:cNvPr>
        <xdr:cNvSpPr/>
      </xdr:nvSpPr>
      <xdr:spPr bwMode="auto">
        <a:xfrm>
          <a:off x="4562475"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59</xdr:row>
      <xdr:rowOff>0</xdr:rowOff>
    </xdr:from>
    <xdr:ext cx="304800" cy="247650"/>
    <xdr:sp macro="" textlink="">
      <xdr:nvSpPr>
        <xdr:cNvPr id="208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0080000}"/>
            </a:ext>
          </a:extLst>
        </xdr:cNvPr>
        <xdr:cNvSpPr/>
      </xdr:nvSpPr>
      <xdr:spPr bwMode="auto">
        <a:xfrm>
          <a:off x="4562475"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59</xdr:row>
      <xdr:rowOff>0</xdr:rowOff>
    </xdr:from>
    <xdr:ext cx="304800" cy="247650"/>
    <xdr:sp macro="" textlink="">
      <xdr:nvSpPr>
        <xdr:cNvPr id="20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1080000}"/>
            </a:ext>
          </a:extLst>
        </xdr:cNvPr>
        <xdr:cNvSpPr/>
      </xdr:nvSpPr>
      <xdr:spPr bwMode="auto">
        <a:xfrm>
          <a:off x="4562475"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59</xdr:row>
      <xdr:rowOff>0</xdr:rowOff>
    </xdr:from>
    <xdr:ext cx="304800" cy="247650"/>
    <xdr:sp macro="" textlink="">
      <xdr:nvSpPr>
        <xdr:cNvPr id="20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2080000}"/>
            </a:ext>
          </a:extLst>
        </xdr:cNvPr>
        <xdr:cNvSpPr/>
      </xdr:nvSpPr>
      <xdr:spPr bwMode="auto">
        <a:xfrm>
          <a:off x="4562475"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59</xdr:row>
      <xdr:rowOff>0</xdr:rowOff>
    </xdr:from>
    <xdr:ext cx="301137" cy="257175"/>
    <xdr:sp macro="" textlink="">
      <xdr:nvSpPr>
        <xdr:cNvPr id="208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3080000}"/>
            </a:ext>
          </a:extLst>
        </xdr:cNvPr>
        <xdr:cNvSpPr/>
      </xdr:nvSpPr>
      <xdr:spPr bwMode="auto">
        <a:xfrm>
          <a:off x="3619500" y="2159317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59</xdr:row>
      <xdr:rowOff>0</xdr:rowOff>
    </xdr:from>
    <xdr:ext cx="304800" cy="247650"/>
    <xdr:sp macro="" textlink="">
      <xdr:nvSpPr>
        <xdr:cNvPr id="20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4080000}"/>
            </a:ext>
          </a:extLst>
        </xdr:cNvPr>
        <xdr:cNvSpPr/>
      </xdr:nvSpPr>
      <xdr:spPr bwMode="auto">
        <a:xfrm>
          <a:off x="3619500"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59</xdr:row>
      <xdr:rowOff>0</xdr:rowOff>
    </xdr:from>
    <xdr:ext cx="304800" cy="247650"/>
    <xdr:sp macro="" textlink="">
      <xdr:nvSpPr>
        <xdr:cNvPr id="20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5080000}"/>
            </a:ext>
          </a:extLst>
        </xdr:cNvPr>
        <xdr:cNvSpPr/>
      </xdr:nvSpPr>
      <xdr:spPr bwMode="auto">
        <a:xfrm>
          <a:off x="3619500" y="215931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58</xdr:row>
      <xdr:rowOff>0</xdr:rowOff>
    </xdr:from>
    <xdr:ext cx="304800" cy="247650"/>
    <xdr:sp macro="" textlink="">
      <xdr:nvSpPr>
        <xdr:cNvPr id="208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6080000}"/>
            </a:ext>
          </a:extLst>
        </xdr:cNvPr>
        <xdr:cNvSpPr/>
      </xdr:nvSpPr>
      <xdr:spPr bwMode="auto">
        <a:xfrm>
          <a:off x="3619500"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58</xdr:row>
      <xdr:rowOff>0</xdr:rowOff>
    </xdr:from>
    <xdr:ext cx="304800" cy="247650"/>
    <xdr:sp macro="" textlink="">
      <xdr:nvSpPr>
        <xdr:cNvPr id="208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27080000}"/>
            </a:ext>
          </a:extLst>
        </xdr:cNvPr>
        <xdr:cNvSpPr/>
      </xdr:nvSpPr>
      <xdr:spPr bwMode="auto">
        <a:xfrm>
          <a:off x="4600575"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58</xdr:row>
      <xdr:rowOff>0</xdr:rowOff>
    </xdr:from>
    <xdr:ext cx="304800" cy="247650"/>
    <xdr:sp macro="" textlink="">
      <xdr:nvSpPr>
        <xdr:cNvPr id="20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8080000}"/>
            </a:ext>
          </a:extLst>
        </xdr:cNvPr>
        <xdr:cNvSpPr/>
      </xdr:nvSpPr>
      <xdr:spPr bwMode="auto">
        <a:xfrm>
          <a:off x="3619500"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58</xdr:row>
      <xdr:rowOff>0</xdr:rowOff>
    </xdr:from>
    <xdr:ext cx="304800" cy="247650"/>
    <xdr:sp macro="" textlink="">
      <xdr:nvSpPr>
        <xdr:cNvPr id="208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9080000}"/>
            </a:ext>
          </a:extLst>
        </xdr:cNvPr>
        <xdr:cNvSpPr/>
      </xdr:nvSpPr>
      <xdr:spPr bwMode="auto">
        <a:xfrm>
          <a:off x="4600575"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20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A080000}"/>
            </a:ext>
          </a:extLst>
        </xdr:cNvPr>
        <xdr:cNvSpPr/>
      </xdr:nvSpPr>
      <xdr:spPr bwMode="auto">
        <a:xfrm>
          <a:off x="4562475"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58</xdr:row>
      <xdr:rowOff>0</xdr:rowOff>
    </xdr:from>
    <xdr:ext cx="304800" cy="247650"/>
    <xdr:sp macro="" textlink="">
      <xdr:nvSpPr>
        <xdr:cNvPr id="20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B080000}"/>
            </a:ext>
          </a:extLst>
        </xdr:cNvPr>
        <xdr:cNvSpPr/>
      </xdr:nvSpPr>
      <xdr:spPr bwMode="auto">
        <a:xfrm>
          <a:off x="3619500"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20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C080000}"/>
            </a:ext>
          </a:extLst>
        </xdr:cNvPr>
        <xdr:cNvSpPr/>
      </xdr:nvSpPr>
      <xdr:spPr bwMode="auto">
        <a:xfrm>
          <a:off x="4562475"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209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D080000}"/>
            </a:ext>
          </a:extLst>
        </xdr:cNvPr>
        <xdr:cNvSpPr/>
      </xdr:nvSpPr>
      <xdr:spPr bwMode="auto">
        <a:xfrm>
          <a:off x="4562475"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20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E080000}"/>
            </a:ext>
          </a:extLst>
        </xdr:cNvPr>
        <xdr:cNvSpPr/>
      </xdr:nvSpPr>
      <xdr:spPr bwMode="auto">
        <a:xfrm>
          <a:off x="4562475"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209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F080000}"/>
            </a:ext>
          </a:extLst>
        </xdr:cNvPr>
        <xdr:cNvSpPr/>
      </xdr:nvSpPr>
      <xdr:spPr bwMode="auto">
        <a:xfrm>
          <a:off x="4562475"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58</xdr:row>
      <xdr:rowOff>0</xdr:rowOff>
    </xdr:from>
    <xdr:ext cx="304800" cy="247650"/>
    <xdr:sp macro="" textlink="">
      <xdr:nvSpPr>
        <xdr:cNvPr id="209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30080000}"/>
            </a:ext>
          </a:extLst>
        </xdr:cNvPr>
        <xdr:cNvSpPr/>
      </xdr:nvSpPr>
      <xdr:spPr bwMode="auto">
        <a:xfrm>
          <a:off x="4600575"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58</xdr:row>
      <xdr:rowOff>0</xdr:rowOff>
    </xdr:from>
    <xdr:ext cx="304800" cy="247650"/>
    <xdr:sp macro="" textlink="">
      <xdr:nvSpPr>
        <xdr:cNvPr id="209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1080000}"/>
            </a:ext>
          </a:extLst>
        </xdr:cNvPr>
        <xdr:cNvSpPr/>
      </xdr:nvSpPr>
      <xdr:spPr bwMode="auto">
        <a:xfrm>
          <a:off x="4600575"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20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2080000}"/>
            </a:ext>
          </a:extLst>
        </xdr:cNvPr>
        <xdr:cNvSpPr/>
      </xdr:nvSpPr>
      <xdr:spPr bwMode="auto">
        <a:xfrm>
          <a:off x="4562475"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20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3080000}"/>
            </a:ext>
          </a:extLst>
        </xdr:cNvPr>
        <xdr:cNvSpPr/>
      </xdr:nvSpPr>
      <xdr:spPr bwMode="auto">
        <a:xfrm>
          <a:off x="4562475"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210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4080000}"/>
            </a:ext>
          </a:extLst>
        </xdr:cNvPr>
        <xdr:cNvSpPr/>
      </xdr:nvSpPr>
      <xdr:spPr bwMode="auto">
        <a:xfrm>
          <a:off x="4562475"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21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5080000}"/>
            </a:ext>
          </a:extLst>
        </xdr:cNvPr>
        <xdr:cNvSpPr/>
      </xdr:nvSpPr>
      <xdr:spPr bwMode="auto">
        <a:xfrm>
          <a:off x="4562475"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58</xdr:row>
      <xdr:rowOff>0</xdr:rowOff>
    </xdr:from>
    <xdr:ext cx="304800" cy="247650"/>
    <xdr:sp macro="" textlink="">
      <xdr:nvSpPr>
        <xdr:cNvPr id="21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6080000}"/>
            </a:ext>
          </a:extLst>
        </xdr:cNvPr>
        <xdr:cNvSpPr/>
      </xdr:nvSpPr>
      <xdr:spPr bwMode="auto">
        <a:xfrm>
          <a:off x="4562475"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58</xdr:row>
      <xdr:rowOff>0</xdr:rowOff>
    </xdr:from>
    <xdr:ext cx="301137" cy="257175"/>
    <xdr:sp macro="" textlink="">
      <xdr:nvSpPr>
        <xdr:cNvPr id="210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7080000}"/>
            </a:ext>
          </a:extLst>
        </xdr:cNvPr>
        <xdr:cNvSpPr/>
      </xdr:nvSpPr>
      <xdr:spPr bwMode="auto">
        <a:xfrm>
          <a:off x="3619500" y="2130742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58</xdr:row>
      <xdr:rowOff>0</xdr:rowOff>
    </xdr:from>
    <xdr:ext cx="304800" cy="247650"/>
    <xdr:sp macro="" textlink="">
      <xdr:nvSpPr>
        <xdr:cNvPr id="21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8080000}"/>
            </a:ext>
          </a:extLst>
        </xdr:cNvPr>
        <xdr:cNvSpPr/>
      </xdr:nvSpPr>
      <xdr:spPr bwMode="auto">
        <a:xfrm>
          <a:off x="3619500"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58</xdr:row>
      <xdr:rowOff>0</xdr:rowOff>
    </xdr:from>
    <xdr:ext cx="304800" cy="247650"/>
    <xdr:sp macro="" textlink="">
      <xdr:nvSpPr>
        <xdr:cNvPr id="21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9080000}"/>
            </a:ext>
          </a:extLst>
        </xdr:cNvPr>
        <xdr:cNvSpPr/>
      </xdr:nvSpPr>
      <xdr:spPr bwMode="auto">
        <a:xfrm>
          <a:off x="3619500" y="21307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9525</xdr:colOff>
      <xdr:row>4</xdr:row>
      <xdr:rowOff>180975</xdr:rowOff>
    </xdr:from>
    <xdr:ext cx="301137" cy="254244"/>
    <xdr:sp macro="" textlink="">
      <xdr:nvSpPr>
        <xdr:cNvPr id="21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A080000}"/>
            </a:ext>
          </a:extLst>
        </xdr:cNvPr>
        <xdr:cNvSpPr/>
      </xdr:nvSpPr>
      <xdr:spPr bwMode="auto">
        <a:xfrm>
          <a:off x="2447925" y="3762375"/>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9525</xdr:colOff>
      <xdr:row>5</xdr:row>
      <xdr:rowOff>180975</xdr:rowOff>
    </xdr:from>
    <xdr:ext cx="301137" cy="257175"/>
    <xdr:sp macro="" textlink="">
      <xdr:nvSpPr>
        <xdr:cNvPr id="210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B080000}"/>
            </a:ext>
          </a:extLst>
        </xdr:cNvPr>
        <xdr:cNvSpPr/>
      </xdr:nvSpPr>
      <xdr:spPr bwMode="auto">
        <a:xfrm>
          <a:off x="2447925" y="393382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9525</xdr:colOff>
      <xdr:row>5</xdr:row>
      <xdr:rowOff>180975</xdr:rowOff>
    </xdr:from>
    <xdr:ext cx="304800" cy="247650"/>
    <xdr:sp macro="" textlink="">
      <xdr:nvSpPr>
        <xdr:cNvPr id="21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C080000}"/>
            </a:ext>
          </a:extLst>
        </xdr:cNvPr>
        <xdr:cNvSpPr/>
      </xdr:nvSpPr>
      <xdr:spPr bwMode="auto">
        <a:xfrm>
          <a:off x="2447925" y="393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9525</xdr:colOff>
      <xdr:row>5</xdr:row>
      <xdr:rowOff>180975</xdr:rowOff>
    </xdr:from>
    <xdr:ext cx="304800" cy="247650"/>
    <xdr:sp macro="" textlink="">
      <xdr:nvSpPr>
        <xdr:cNvPr id="21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D080000}"/>
            </a:ext>
          </a:extLst>
        </xdr:cNvPr>
        <xdr:cNvSpPr/>
      </xdr:nvSpPr>
      <xdr:spPr bwMode="auto">
        <a:xfrm>
          <a:off x="2447925" y="393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13</xdr:row>
      <xdr:rowOff>0</xdr:rowOff>
    </xdr:from>
    <xdr:ext cx="301137" cy="254244"/>
    <xdr:sp macro="" textlink="">
      <xdr:nvSpPr>
        <xdr:cNvPr id="21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E080000}"/>
            </a:ext>
          </a:extLst>
        </xdr:cNvPr>
        <xdr:cNvSpPr/>
      </xdr:nvSpPr>
      <xdr:spPr bwMode="auto">
        <a:xfrm>
          <a:off x="2714625" y="40386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13</xdr:row>
      <xdr:rowOff>0</xdr:rowOff>
    </xdr:from>
    <xdr:ext cx="304800" cy="254244"/>
    <xdr:sp macro="" textlink="">
      <xdr:nvSpPr>
        <xdr:cNvPr id="211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F080000}"/>
            </a:ext>
          </a:extLst>
        </xdr:cNvPr>
        <xdr:cNvSpPr/>
      </xdr:nvSpPr>
      <xdr:spPr bwMode="auto">
        <a:xfrm>
          <a:off x="4457700" y="40386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13</xdr:row>
      <xdr:rowOff>0</xdr:rowOff>
    </xdr:from>
    <xdr:ext cx="304800" cy="247650"/>
    <xdr:sp macro="" textlink="">
      <xdr:nvSpPr>
        <xdr:cNvPr id="21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0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13</xdr:row>
      <xdr:rowOff>0</xdr:rowOff>
    </xdr:from>
    <xdr:ext cx="304800" cy="247650"/>
    <xdr:sp macro="" textlink="">
      <xdr:nvSpPr>
        <xdr:cNvPr id="21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1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13</xdr:row>
      <xdr:rowOff>0</xdr:rowOff>
    </xdr:from>
    <xdr:ext cx="304800" cy="247650"/>
    <xdr:sp macro="" textlink="">
      <xdr:nvSpPr>
        <xdr:cNvPr id="211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2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13</xdr:row>
      <xdr:rowOff>0</xdr:rowOff>
    </xdr:from>
    <xdr:ext cx="304800" cy="247650"/>
    <xdr:sp macro="" textlink="">
      <xdr:nvSpPr>
        <xdr:cNvPr id="211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3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13</xdr:row>
      <xdr:rowOff>0</xdr:rowOff>
    </xdr:from>
    <xdr:ext cx="304800" cy="247650"/>
    <xdr:sp macro="" textlink="">
      <xdr:nvSpPr>
        <xdr:cNvPr id="21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4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13</xdr:row>
      <xdr:rowOff>0</xdr:rowOff>
    </xdr:from>
    <xdr:ext cx="304800" cy="247650"/>
    <xdr:sp macro="" textlink="">
      <xdr:nvSpPr>
        <xdr:cNvPr id="21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5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13</xdr:row>
      <xdr:rowOff>0</xdr:rowOff>
    </xdr:from>
    <xdr:ext cx="304800" cy="247650"/>
    <xdr:sp macro="" textlink="">
      <xdr:nvSpPr>
        <xdr:cNvPr id="211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6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13</xdr:row>
      <xdr:rowOff>0</xdr:rowOff>
    </xdr:from>
    <xdr:ext cx="304800" cy="247650"/>
    <xdr:sp macro="" textlink="">
      <xdr:nvSpPr>
        <xdr:cNvPr id="211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7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13</xdr:row>
      <xdr:rowOff>0</xdr:rowOff>
    </xdr:from>
    <xdr:ext cx="304800" cy="247650"/>
    <xdr:sp macro="" textlink="">
      <xdr:nvSpPr>
        <xdr:cNvPr id="21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8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13</xdr:row>
      <xdr:rowOff>0</xdr:rowOff>
    </xdr:from>
    <xdr:ext cx="304800" cy="247650"/>
    <xdr:sp macro="" textlink="">
      <xdr:nvSpPr>
        <xdr:cNvPr id="21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9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13</xdr:row>
      <xdr:rowOff>0</xdr:rowOff>
    </xdr:from>
    <xdr:ext cx="304800" cy="247650"/>
    <xdr:sp macro="" textlink="">
      <xdr:nvSpPr>
        <xdr:cNvPr id="212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A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13</xdr:row>
      <xdr:rowOff>0</xdr:rowOff>
    </xdr:from>
    <xdr:ext cx="304800" cy="247650"/>
    <xdr:sp macro="" textlink="">
      <xdr:nvSpPr>
        <xdr:cNvPr id="212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B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13</xdr:row>
      <xdr:rowOff>0</xdr:rowOff>
    </xdr:from>
    <xdr:ext cx="304800" cy="247650"/>
    <xdr:sp macro="" textlink="">
      <xdr:nvSpPr>
        <xdr:cNvPr id="21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C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13</xdr:row>
      <xdr:rowOff>0</xdr:rowOff>
    </xdr:from>
    <xdr:ext cx="304800" cy="247650"/>
    <xdr:sp macro="" textlink="">
      <xdr:nvSpPr>
        <xdr:cNvPr id="21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D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13</xdr:row>
      <xdr:rowOff>0</xdr:rowOff>
    </xdr:from>
    <xdr:ext cx="304800" cy="247650"/>
    <xdr:sp macro="" textlink="">
      <xdr:nvSpPr>
        <xdr:cNvPr id="212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E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13</xdr:row>
      <xdr:rowOff>0</xdr:rowOff>
    </xdr:from>
    <xdr:ext cx="304800" cy="247650"/>
    <xdr:sp macro="" textlink="">
      <xdr:nvSpPr>
        <xdr:cNvPr id="212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F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13</xdr:row>
      <xdr:rowOff>0</xdr:rowOff>
    </xdr:from>
    <xdr:ext cx="304800" cy="247650"/>
    <xdr:sp macro="" textlink="">
      <xdr:nvSpPr>
        <xdr:cNvPr id="21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0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13</xdr:row>
      <xdr:rowOff>0</xdr:rowOff>
    </xdr:from>
    <xdr:ext cx="304800" cy="247650"/>
    <xdr:sp macro="" textlink="">
      <xdr:nvSpPr>
        <xdr:cNvPr id="21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1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13</xdr:row>
      <xdr:rowOff>0</xdr:rowOff>
    </xdr:from>
    <xdr:ext cx="304800" cy="247650"/>
    <xdr:sp macro="" textlink="">
      <xdr:nvSpPr>
        <xdr:cNvPr id="213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2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13</xdr:row>
      <xdr:rowOff>0</xdr:rowOff>
    </xdr:from>
    <xdr:ext cx="304800" cy="247650"/>
    <xdr:sp macro="" textlink="">
      <xdr:nvSpPr>
        <xdr:cNvPr id="21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3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13</xdr:row>
      <xdr:rowOff>0</xdr:rowOff>
    </xdr:from>
    <xdr:ext cx="304800" cy="247650"/>
    <xdr:sp macro="" textlink="">
      <xdr:nvSpPr>
        <xdr:cNvPr id="21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4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14</xdr:row>
      <xdr:rowOff>0</xdr:rowOff>
    </xdr:from>
    <xdr:ext cx="301137" cy="254244"/>
    <xdr:sp macro="" textlink="">
      <xdr:nvSpPr>
        <xdr:cNvPr id="21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5080000}"/>
            </a:ext>
          </a:extLst>
        </xdr:cNvPr>
        <xdr:cNvSpPr/>
      </xdr:nvSpPr>
      <xdr:spPr bwMode="auto">
        <a:xfrm>
          <a:off x="2714625" y="40386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14</xdr:row>
      <xdr:rowOff>0</xdr:rowOff>
    </xdr:from>
    <xdr:ext cx="304800" cy="254244"/>
    <xdr:sp macro="" textlink="">
      <xdr:nvSpPr>
        <xdr:cNvPr id="213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6080000}"/>
            </a:ext>
          </a:extLst>
        </xdr:cNvPr>
        <xdr:cNvSpPr/>
      </xdr:nvSpPr>
      <xdr:spPr bwMode="auto">
        <a:xfrm>
          <a:off x="4457700" y="40386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14</xdr:row>
      <xdr:rowOff>0</xdr:rowOff>
    </xdr:from>
    <xdr:ext cx="304800" cy="247650"/>
    <xdr:sp macro="" textlink="">
      <xdr:nvSpPr>
        <xdr:cNvPr id="21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7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14</xdr:row>
      <xdr:rowOff>0</xdr:rowOff>
    </xdr:from>
    <xdr:ext cx="304800" cy="247650"/>
    <xdr:sp macro="" textlink="">
      <xdr:nvSpPr>
        <xdr:cNvPr id="21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8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14</xdr:row>
      <xdr:rowOff>0</xdr:rowOff>
    </xdr:from>
    <xdr:ext cx="304800" cy="247650"/>
    <xdr:sp macro="" textlink="">
      <xdr:nvSpPr>
        <xdr:cNvPr id="213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9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14</xdr:row>
      <xdr:rowOff>0</xdr:rowOff>
    </xdr:from>
    <xdr:ext cx="304800" cy="247650"/>
    <xdr:sp macro="" textlink="">
      <xdr:nvSpPr>
        <xdr:cNvPr id="213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A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14</xdr:row>
      <xdr:rowOff>0</xdr:rowOff>
    </xdr:from>
    <xdr:ext cx="304800" cy="247650"/>
    <xdr:sp macro="" textlink="">
      <xdr:nvSpPr>
        <xdr:cNvPr id="21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B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14</xdr:row>
      <xdr:rowOff>0</xdr:rowOff>
    </xdr:from>
    <xdr:ext cx="304800" cy="247650"/>
    <xdr:sp macro="" textlink="">
      <xdr:nvSpPr>
        <xdr:cNvPr id="21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C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14</xdr:row>
      <xdr:rowOff>0</xdr:rowOff>
    </xdr:from>
    <xdr:ext cx="304800" cy="247650"/>
    <xdr:sp macro="" textlink="">
      <xdr:nvSpPr>
        <xdr:cNvPr id="214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D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14</xdr:row>
      <xdr:rowOff>0</xdr:rowOff>
    </xdr:from>
    <xdr:ext cx="304800" cy="247650"/>
    <xdr:sp macro="" textlink="">
      <xdr:nvSpPr>
        <xdr:cNvPr id="214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E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14</xdr:row>
      <xdr:rowOff>0</xdr:rowOff>
    </xdr:from>
    <xdr:ext cx="304800" cy="247650"/>
    <xdr:sp macro="" textlink="">
      <xdr:nvSpPr>
        <xdr:cNvPr id="21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F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14</xdr:row>
      <xdr:rowOff>0</xdr:rowOff>
    </xdr:from>
    <xdr:ext cx="304800" cy="247650"/>
    <xdr:sp macro="" textlink="">
      <xdr:nvSpPr>
        <xdr:cNvPr id="21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0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14</xdr:row>
      <xdr:rowOff>0</xdr:rowOff>
    </xdr:from>
    <xdr:ext cx="304800" cy="247650"/>
    <xdr:sp macro="" textlink="">
      <xdr:nvSpPr>
        <xdr:cNvPr id="214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1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14</xdr:row>
      <xdr:rowOff>0</xdr:rowOff>
    </xdr:from>
    <xdr:ext cx="304800" cy="247650"/>
    <xdr:sp macro="" textlink="">
      <xdr:nvSpPr>
        <xdr:cNvPr id="214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2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14</xdr:row>
      <xdr:rowOff>0</xdr:rowOff>
    </xdr:from>
    <xdr:ext cx="304800" cy="247650"/>
    <xdr:sp macro="" textlink="">
      <xdr:nvSpPr>
        <xdr:cNvPr id="21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3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14</xdr:row>
      <xdr:rowOff>0</xdr:rowOff>
    </xdr:from>
    <xdr:ext cx="304800" cy="247650"/>
    <xdr:sp macro="" textlink="">
      <xdr:nvSpPr>
        <xdr:cNvPr id="21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4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14</xdr:row>
      <xdr:rowOff>0</xdr:rowOff>
    </xdr:from>
    <xdr:ext cx="304800" cy="247650"/>
    <xdr:sp macro="" textlink="">
      <xdr:nvSpPr>
        <xdr:cNvPr id="214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5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14</xdr:row>
      <xdr:rowOff>0</xdr:rowOff>
    </xdr:from>
    <xdr:ext cx="304800" cy="247650"/>
    <xdr:sp macro="" textlink="">
      <xdr:nvSpPr>
        <xdr:cNvPr id="215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6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14</xdr:row>
      <xdr:rowOff>0</xdr:rowOff>
    </xdr:from>
    <xdr:ext cx="304800" cy="247650"/>
    <xdr:sp macro="" textlink="">
      <xdr:nvSpPr>
        <xdr:cNvPr id="21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7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14</xdr:row>
      <xdr:rowOff>0</xdr:rowOff>
    </xdr:from>
    <xdr:ext cx="304800" cy="247650"/>
    <xdr:sp macro="" textlink="">
      <xdr:nvSpPr>
        <xdr:cNvPr id="21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8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14</xdr:row>
      <xdr:rowOff>0</xdr:rowOff>
    </xdr:from>
    <xdr:ext cx="304800" cy="247650"/>
    <xdr:sp macro="" textlink="">
      <xdr:nvSpPr>
        <xdr:cNvPr id="215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9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14</xdr:row>
      <xdr:rowOff>0</xdr:rowOff>
    </xdr:from>
    <xdr:ext cx="304800" cy="247650"/>
    <xdr:sp macro="" textlink="">
      <xdr:nvSpPr>
        <xdr:cNvPr id="21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A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14</xdr:row>
      <xdr:rowOff>0</xdr:rowOff>
    </xdr:from>
    <xdr:ext cx="304800" cy="247650"/>
    <xdr:sp macro="" textlink="">
      <xdr:nvSpPr>
        <xdr:cNvPr id="21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B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15</xdr:row>
      <xdr:rowOff>0</xdr:rowOff>
    </xdr:from>
    <xdr:ext cx="301137" cy="254244"/>
    <xdr:sp macro="" textlink="">
      <xdr:nvSpPr>
        <xdr:cNvPr id="21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C080000}"/>
            </a:ext>
          </a:extLst>
        </xdr:cNvPr>
        <xdr:cNvSpPr/>
      </xdr:nvSpPr>
      <xdr:spPr bwMode="auto">
        <a:xfrm>
          <a:off x="2714625" y="40386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15</xdr:row>
      <xdr:rowOff>0</xdr:rowOff>
    </xdr:from>
    <xdr:ext cx="304800" cy="254244"/>
    <xdr:sp macro="" textlink="">
      <xdr:nvSpPr>
        <xdr:cNvPr id="215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D080000}"/>
            </a:ext>
          </a:extLst>
        </xdr:cNvPr>
        <xdr:cNvSpPr/>
      </xdr:nvSpPr>
      <xdr:spPr bwMode="auto">
        <a:xfrm>
          <a:off x="4457700" y="40386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15</xdr:row>
      <xdr:rowOff>0</xdr:rowOff>
    </xdr:from>
    <xdr:ext cx="304800" cy="247650"/>
    <xdr:sp macro="" textlink="">
      <xdr:nvSpPr>
        <xdr:cNvPr id="21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E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15</xdr:row>
      <xdr:rowOff>0</xdr:rowOff>
    </xdr:from>
    <xdr:ext cx="304800" cy="247650"/>
    <xdr:sp macro="" textlink="">
      <xdr:nvSpPr>
        <xdr:cNvPr id="21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F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15</xdr:row>
      <xdr:rowOff>0</xdr:rowOff>
    </xdr:from>
    <xdr:ext cx="304800" cy="247650"/>
    <xdr:sp macro="" textlink="">
      <xdr:nvSpPr>
        <xdr:cNvPr id="216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0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15</xdr:row>
      <xdr:rowOff>0</xdr:rowOff>
    </xdr:from>
    <xdr:ext cx="304800" cy="247650"/>
    <xdr:sp macro="" textlink="">
      <xdr:nvSpPr>
        <xdr:cNvPr id="216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1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15</xdr:row>
      <xdr:rowOff>0</xdr:rowOff>
    </xdr:from>
    <xdr:ext cx="304800" cy="247650"/>
    <xdr:sp macro="" textlink="">
      <xdr:nvSpPr>
        <xdr:cNvPr id="21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2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15</xdr:row>
      <xdr:rowOff>0</xdr:rowOff>
    </xdr:from>
    <xdr:ext cx="304800" cy="247650"/>
    <xdr:sp macro="" textlink="">
      <xdr:nvSpPr>
        <xdr:cNvPr id="21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3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15</xdr:row>
      <xdr:rowOff>0</xdr:rowOff>
    </xdr:from>
    <xdr:ext cx="304800" cy="247650"/>
    <xdr:sp macro="" textlink="">
      <xdr:nvSpPr>
        <xdr:cNvPr id="216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4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15</xdr:row>
      <xdr:rowOff>0</xdr:rowOff>
    </xdr:from>
    <xdr:ext cx="304800" cy="247650"/>
    <xdr:sp macro="" textlink="">
      <xdr:nvSpPr>
        <xdr:cNvPr id="216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5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15</xdr:row>
      <xdr:rowOff>0</xdr:rowOff>
    </xdr:from>
    <xdr:ext cx="304800" cy="247650"/>
    <xdr:sp macro="" textlink="">
      <xdr:nvSpPr>
        <xdr:cNvPr id="21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6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15</xdr:row>
      <xdr:rowOff>0</xdr:rowOff>
    </xdr:from>
    <xdr:ext cx="304800" cy="247650"/>
    <xdr:sp macro="" textlink="">
      <xdr:nvSpPr>
        <xdr:cNvPr id="21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7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15</xdr:row>
      <xdr:rowOff>0</xdr:rowOff>
    </xdr:from>
    <xdr:ext cx="304800" cy="247650"/>
    <xdr:sp macro="" textlink="">
      <xdr:nvSpPr>
        <xdr:cNvPr id="216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8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15</xdr:row>
      <xdr:rowOff>0</xdr:rowOff>
    </xdr:from>
    <xdr:ext cx="304800" cy="247650"/>
    <xdr:sp macro="" textlink="">
      <xdr:nvSpPr>
        <xdr:cNvPr id="216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9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15</xdr:row>
      <xdr:rowOff>0</xdr:rowOff>
    </xdr:from>
    <xdr:ext cx="304800" cy="247650"/>
    <xdr:sp macro="" textlink="">
      <xdr:nvSpPr>
        <xdr:cNvPr id="21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A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15</xdr:row>
      <xdr:rowOff>0</xdr:rowOff>
    </xdr:from>
    <xdr:ext cx="304800" cy="247650"/>
    <xdr:sp macro="" textlink="">
      <xdr:nvSpPr>
        <xdr:cNvPr id="21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B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15</xdr:row>
      <xdr:rowOff>0</xdr:rowOff>
    </xdr:from>
    <xdr:ext cx="304800" cy="247650"/>
    <xdr:sp macro="" textlink="">
      <xdr:nvSpPr>
        <xdr:cNvPr id="217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C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15</xdr:row>
      <xdr:rowOff>0</xdr:rowOff>
    </xdr:from>
    <xdr:ext cx="304800" cy="247650"/>
    <xdr:sp macro="" textlink="">
      <xdr:nvSpPr>
        <xdr:cNvPr id="217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D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15</xdr:row>
      <xdr:rowOff>0</xdr:rowOff>
    </xdr:from>
    <xdr:ext cx="304800" cy="247650"/>
    <xdr:sp macro="" textlink="">
      <xdr:nvSpPr>
        <xdr:cNvPr id="21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E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15</xdr:row>
      <xdr:rowOff>0</xdr:rowOff>
    </xdr:from>
    <xdr:ext cx="304800" cy="247650"/>
    <xdr:sp macro="" textlink="">
      <xdr:nvSpPr>
        <xdr:cNvPr id="21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F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15</xdr:row>
      <xdr:rowOff>0</xdr:rowOff>
    </xdr:from>
    <xdr:ext cx="304800" cy="247650"/>
    <xdr:sp macro="" textlink="">
      <xdr:nvSpPr>
        <xdr:cNvPr id="217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0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15</xdr:row>
      <xdr:rowOff>0</xdr:rowOff>
    </xdr:from>
    <xdr:ext cx="304800" cy="247650"/>
    <xdr:sp macro="" textlink="">
      <xdr:nvSpPr>
        <xdr:cNvPr id="21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1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15</xdr:row>
      <xdr:rowOff>0</xdr:rowOff>
    </xdr:from>
    <xdr:ext cx="304800" cy="247650"/>
    <xdr:sp macro="" textlink="">
      <xdr:nvSpPr>
        <xdr:cNvPr id="21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2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16</xdr:row>
      <xdr:rowOff>0</xdr:rowOff>
    </xdr:from>
    <xdr:ext cx="301137" cy="254244"/>
    <xdr:sp macro="" textlink="">
      <xdr:nvSpPr>
        <xdr:cNvPr id="21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3080000}"/>
            </a:ext>
          </a:extLst>
        </xdr:cNvPr>
        <xdr:cNvSpPr/>
      </xdr:nvSpPr>
      <xdr:spPr bwMode="auto">
        <a:xfrm>
          <a:off x="2714625" y="40386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16</xdr:row>
      <xdr:rowOff>0</xdr:rowOff>
    </xdr:from>
    <xdr:ext cx="304800" cy="254244"/>
    <xdr:sp macro="" textlink="">
      <xdr:nvSpPr>
        <xdr:cNvPr id="218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4080000}"/>
            </a:ext>
          </a:extLst>
        </xdr:cNvPr>
        <xdr:cNvSpPr/>
      </xdr:nvSpPr>
      <xdr:spPr bwMode="auto">
        <a:xfrm>
          <a:off x="4457700" y="40386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16</xdr:row>
      <xdr:rowOff>0</xdr:rowOff>
    </xdr:from>
    <xdr:ext cx="304800" cy="247650"/>
    <xdr:sp macro="" textlink="">
      <xdr:nvSpPr>
        <xdr:cNvPr id="21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5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16</xdr:row>
      <xdr:rowOff>0</xdr:rowOff>
    </xdr:from>
    <xdr:ext cx="304800" cy="247650"/>
    <xdr:sp macro="" textlink="">
      <xdr:nvSpPr>
        <xdr:cNvPr id="21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6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16</xdr:row>
      <xdr:rowOff>0</xdr:rowOff>
    </xdr:from>
    <xdr:ext cx="304800" cy="247650"/>
    <xdr:sp macro="" textlink="">
      <xdr:nvSpPr>
        <xdr:cNvPr id="218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7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16</xdr:row>
      <xdr:rowOff>0</xdr:rowOff>
    </xdr:from>
    <xdr:ext cx="304800" cy="247650"/>
    <xdr:sp macro="" textlink="">
      <xdr:nvSpPr>
        <xdr:cNvPr id="218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8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16</xdr:row>
      <xdr:rowOff>0</xdr:rowOff>
    </xdr:from>
    <xdr:ext cx="304800" cy="247650"/>
    <xdr:sp macro="" textlink="">
      <xdr:nvSpPr>
        <xdr:cNvPr id="21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9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16</xdr:row>
      <xdr:rowOff>0</xdr:rowOff>
    </xdr:from>
    <xdr:ext cx="304800" cy="247650"/>
    <xdr:sp macro="" textlink="">
      <xdr:nvSpPr>
        <xdr:cNvPr id="21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A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16</xdr:row>
      <xdr:rowOff>0</xdr:rowOff>
    </xdr:from>
    <xdr:ext cx="304800" cy="247650"/>
    <xdr:sp macro="" textlink="">
      <xdr:nvSpPr>
        <xdr:cNvPr id="218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B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16</xdr:row>
      <xdr:rowOff>0</xdr:rowOff>
    </xdr:from>
    <xdr:ext cx="304800" cy="247650"/>
    <xdr:sp macro="" textlink="">
      <xdr:nvSpPr>
        <xdr:cNvPr id="218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C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16</xdr:row>
      <xdr:rowOff>0</xdr:rowOff>
    </xdr:from>
    <xdr:ext cx="304800" cy="247650"/>
    <xdr:sp macro="" textlink="">
      <xdr:nvSpPr>
        <xdr:cNvPr id="21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D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16</xdr:row>
      <xdr:rowOff>0</xdr:rowOff>
    </xdr:from>
    <xdr:ext cx="304800" cy="247650"/>
    <xdr:sp macro="" textlink="">
      <xdr:nvSpPr>
        <xdr:cNvPr id="21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E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16</xdr:row>
      <xdr:rowOff>0</xdr:rowOff>
    </xdr:from>
    <xdr:ext cx="304800" cy="247650"/>
    <xdr:sp macro="" textlink="">
      <xdr:nvSpPr>
        <xdr:cNvPr id="219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F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16</xdr:row>
      <xdr:rowOff>0</xdr:rowOff>
    </xdr:from>
    <xdr:ext cx="304800" cy="247650"/>
    <xdr:sp macro="" textlink="">
      <xdr:nvSpPr>
        <xdr:cNvPr id="219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0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16</xdr:row>
      <xdr:rowOff>0</xdr:rowOff>
    </xdr:from>
    <xdr:ext cx="304800" cy="247650"/>
    <xdr:sp macro="" textlink="">
      <xdr:nvSpPr>
        <xdr:cNvPr id="21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1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16</xdr:row>
      <xdr:rowOff>0</xdr:rowOff>
    </xdr:from>
    <xdr:ext cx="304800" cy="247650"/>
    <xdr:sp macro="" textlink="">
      <xdr:nvSpPr>
        <xdr:cNvPr id="21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2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16</xdr:row>
      <xdr:rowOff>0</xdr:rowOff>
    </xdr:from>
    <xdr:ext cx="304800" cy="247650"/>
    <xdr:sp macro="" textlink="">
      <xdr:nvSpPr>
        <xdr:cNvPr id="219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3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16</xdr:row>
      <xdr:rowOff>0</xdr:rowOff>
    </xdr:from>
    <xdr:ext cx="304800" cy="247650"/>
    <xdr:sp macro="" textlink="">
      <xdr:nvSpPr>
        <xdr:cNvPr id="219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4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16</xdr:row>
      <xdr:rowOff>0</xdr:rowOff>
    </xdr:from>
    <xdr:ext cx="304800" cy="247650"/>
    <xdr:sp macro="" textlink="">
      <xdr:nvSpPr>
        <xdr:cNvPr id="21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5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16</xdr:row>
      <xdr:rowOff>0</xdr:rowOff>
    </xdr:from>
    <xdr:ext cx="304800" cy="247650"/>
    <xdr:sp macro="" textlink="">
      <xdr:nvSpPr>
        <xdr:cNvPr id="21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6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16</xdr:row>
      <xdr:rowOff>0</xdr:rowOff>
    </xdr:from>
    <xdr:ext cx="304800" cy="247650"/>
    <xdr:sp macro="" textlink="">
      <xdr:nvSpPr>
        <xdr:cNvPr id="219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7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16</xdr:row>
      <xdr:rowOff>0</xdr:rowOff>
    </xdr:from>
    <xdr:ext cx="304800" cy="247650"/>
    <xdr:sp macro="" textlink="">
      <xdr:nvSpPr>
        <xdr:cNvPr id="22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8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16</xdr:row>
      <xdr:rowOff>0</xdr:rowOff>
    </xdr:from>
    <xdr:ext cx="304800" cy="247650"/>
    <xdr:sp macro="" textlink="">
      <xdr:nvSpPr>
        <xdr:cNvPr id="22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9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17</xdr:row>
      <xdr:rowOff>0</xdr:rowOff>
    </xdr:from>
    <xdr:ext cx="301137" cy="254244"/>
    <xdr:sp macro="" textlink="">
      <xdr:nvSpPr>
        <xdr:cNvPr id="22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A080000}"/>
            </a:ext>
          </a:extLst>
        </xdr:cNvPr>
        <xdr:cNvSpPr/>
      </xdr:nvSpPr>
      <xdr:spPr bwMode="auto">
        <a:xfrm>
          <a:off x="2714625" y="40386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17</xdr:row>
      <xdr:rowOff>0</xdr:rowOff>
    </xdr:from>
    <xdr:ext cx="304800" cy="254244"/>
    <xdr:sp macro="" textlink="">
      <xdr:nvSpPr>
        <xdr:cNvPr id="220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B080000}"/>
            </a:ext>
          </a:extLst>
        </xdr:cNvPr>
        <xdr:cNvSpPr/>
      </xdr:nvSpPr>
      <xdr:spPr bwMode="auto">
        <a:xfrm>
          <a:off x="4457700" y="40386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17</xdr:row>
      <xdr:rowOff>0</xdr:rowOff>
    </xdr:from>
    <xdr:ext cx="304800" cy="247650"/>
    <xdr:sp macro="" textlink="">
      <xdr:nvSpPr>
        <xdr:cNvPr id="22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C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17</xdr:row>
      <xdr:rowOff>0</xdr:rowOff>
    </xdr:from>
    <xdr:ext cx="304800" cy="247650"/>
    <xdr:sp macro="" textlink="">
      <xdr:nvSpPr>
        <xdr:cNvPr id="22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D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17</xdr:row>
      <xdr:rowOff>0</xdr:rowOff>
    </xdr:from>
    <xdr:ext cx="304800" cy="247650"/>
    <xdr:sp macro="" textlink="">
      <xdr:nvSpPr>
        <xdr:cNvPr id="220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E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17</xdr:row>
      <xdr:rowOff>0</xdr:rowOff>
    </xdr:from>
    <xdr:ext cx="304800" cy="247650"/>
    <xdr:sp macro="" textlink="">
      <xdr:nvSpPr>
        <xdr:cNvPr id="220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F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17</xdr:row>
      <xdr:rowOff>0</xdr:rowOff>
    </xdr:from>
    <xdr:ext cx="304800" cy="247650"/>
    <xdr:sp macro="" textlink="">
      <xdr:nvSpPr>
        <xdr:cNvPr id="22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0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17</xdr:row>
      <xdr:rowOff>0</xdr:rowOff>
    </xdr:from>
    <xdr:ext cx="304800" cy="247650"/>
    <xdr:sp macro="" textlink="">
      <xdr:nvSpPr>
        <xdr:cNvPr id="22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1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17</xdr:row>
      <xdr:rowOff>0</xdr:rowOff>
    </xdr:from>
    <xdr:ext cx="304800" cy="247650"/>
    <xdr:sp macro="" textlink="">
      <xdr:nvSpPr>
        <xdr:cNvPr id="221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2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17</xdr:row>
      <xdr:rowOff>0</xdr:rowOff>
    </xdr:from>
    <xdr:ext cx="304800" cy="247650"/>
    <xdr:sp macro="" textlink="">
      <xdr:nvSpPr>
        <xdr:cNvPr id="221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3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17</xdr:row>
      <xdr:rowOff>0</xdr:rowOff>
    </xdr:from>
    <xdr:ext cx="304800" cy="247650"/>
    <xdr:sp macro="" textlink="">
      <xdr:nvSpPr>
        <xdr:cNvPr id="22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4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17</xdr:row>
      <xdr:rowOff>0</xdr:rowOff>
    </xdr:from>
    <xdr:ext cx="304800" cy="247650"/>
    <xdr:sp macro="" textlink="">
      <xdr:nvSpPr>
        <xdr:cNvPr id="22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5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17</xdr:row>
      <xdr:rowOff>0</xdr:rowOff>
    </xdr:from>
    <xdr:ext cx="304800" cy="247650"/>
    <xdr:sp macro="" textlink="">
      <xdr:nvSpPr>
        <xdr:cNvPr id="221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6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17</xdr:row>
      <xdr:rowOff>0</xdr:rowOff>
    </xdr:from>
    <xdr:ext cx="304800" cy="247650"/>
    <xdr:sp macro="" textlink="">
      <xdr:nvSpPr>
        <xdr:cNvPr id="221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7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17</xdr:row>
      <xdr:rowOff>0</xdr:rowOff>
    </xdr:from>
    <xdr:ext cx="304800" cy="247650"/>
    <xdr:sp macro="" textlink="">
      <xdr:nvSpPr>
        <xdr:cNvPr id="22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8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17</xdr:row>
      <xdr:rowOff>0</xdr:rowOff>
    </xdr:from>
    <xdr:ext cx="304800" cy="247650"/>
    <xdr:sp macro="" textlink="">
      <xdr:nvSpPr>
        <xdr:cNvPr id="22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9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17</xdr:row>
      <xdr:rowOff>0</xdr:rowOff>
    </xdr:from>
    <xdr:ext cx="304800" cy="247650"/>
    <xdr:sp macro="" textlink="">
      <xdr:nvSpPr>
        <xdr:cNvPr id="221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A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17</xdr:row>
      <xdr:rowOff>0</xdr:rowOff>
    </xdr:from>
    <xdr:ext cx="304800" cy="247650"/>
    <xdr:sp macro="" textlink="">
      <xdr:nvSpPr>
        <xdr:cNvPr id="221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B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17</xdr:row>
      <xdr:rowOff>0</xdr:rowOff>
    </xdr:from>
    <xdr:ext cx="304800" cy="247650"/>
    <xdr:sp macro="" textlink="">
      <xdr:nvSpPr>
        <xdr:cNvPr id="22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C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17</xdr:row>
      <xdr:rowOff>0</xdr:rowOff>
    </xdr:from>
    <xdr:ext cx="304800" cy="247650"/>
    <xdr:sp macro="" textlink="">
      <xdr:nvSpPr>
        <xdr:cNvPr id="22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D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17</xdr:row>
      <xdr:rowOff>0</xdr:rowOff>
    </xdr:from>
    <xdr:ext cx="304800" cy="247650"/>
    <xdr:sp macro="" textlink="">
      <xdr:nvSpPr>
        <xdr:cNvPr id="222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E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17</xdr:row>
      <xdr:rowOff>0</xdr:rowOff>
    </xdr:from>
    <xdr:ext cx="304800" cy="247650"/>
    <xdr:sp macro="" textlink="">
      <xdr:nvSpPr>
        <xdr:cNvPr id="22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F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17</xdr:row>
      <xdr:rowOff>0</xdr:rowOff>
    </xdr:from>
    <xdr:ext cx="304800" cy="247650"/>
    <xdr:sp macro="" textlink="">
      <xdr:nvSpPr>
        <xdr:cNvPr id="22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0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18</xdr:row>
      <xdr:rowOff>0</xdr:rowOff>
    </xdr:from>
    <xdr:ext cx="301137" cy="254244"/>
    <xdr:sp macro="" textlink="">
      <xdr:nvSpPr>
        <xdr:cNvPr id="22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1080000}"/>
            </a:ext>
          </a:extLst>
        </xdr:cNvPr>
        <xdr:cNvSpPr/>
      </xdr:nvSpPr>
      <xdr:spPr bwMode="auto">
        <a:xfrm>
          <a:off x="2714625" y="40386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18</xdr:row>
      <xdr:rowOff>0</xdr:rowOff>
    </xdr:from>
    <xdr:ext cx="304800" cy="254244"/>
    <xdr:sp macro="" textlink="">
      <xdr:nvSpPr>
        <xdr:cNvPr id="222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2080000}"/>
            </a:ext>
          </a:extLst>
        </xdr:cNvPr>
        <xdr:cNvSpPr/>
      </xdr:nvSpPr>
      <xdr:spPr bwMode="auto">
        <a:xfrm>
          <a:off x="4457700" y="40386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18</xdr:row>
      <xdr:rowOff>0</xdr:rowOff>
    </xdr:from>
    <xdr:ext cx="304800" cy="247650"/>
    <xdr:sp macro="" textlink="">
      <xdr:nvSpPr>
        <xdr:cNvPr id="22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3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18</xdr:row>
      <xdr:rowOff>0</xdr:rowOff>
    </xdr:from>
    <xdr:ext cx="304800" cy="247650"/>
    <xdr:sp macro="" textlink="">
      <xdr:nvSpPr>
        <xdr:cNvPr id="22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4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18</xdr:row>
      <xdr:rowOff>0</xdr:rowOff>
    </xdr:from>
    <xdr:ext cx="304800" cy="247650"/>
    <xdr:sp macro="" textlink="">
      <xdr:nvSpPr>
        <xdr:cNvPr id="222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5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18</xdr:row>
      <xdr:rowOff>0</xdr:rowOff>
    </xdr:from>
    <xdr:ext cx="304800" cy="247650"/>
    <xdr:sp macro="" textlink="">
      <xdr:nvSpPr>
        <xdr:cNvPr id="223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6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18</xdr:row>
      <xdr:rowOff>0</xdr:rowOff>
    </xdr:from>
    <xdr:ext cx="304800" cy="247650"/>
    <xdr:sp macro="" textlink="">
      <xdr:nvSpPr>
        <xdr:cNvPr id="22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7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18</xdr:row>
      <xdr:rowOff>0</xdr:rowOff>
    </xdr:from>
    <xdr:ext cx="304800" cy="247650"/>
    <xdr:sp macro="" textlink="">
      <xdr:nvSpPr>
        <xdr:cNvPr id="22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8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18</xdr:row>
      <xdr:rowOff>0</xdr:rowOff>
    </xdr:from>
    <xdr:ext cx="304800" cy="247650"/>
    <xdr:sp macro="" textlink="">
      <xdr:nvSpPr>
        <xdr:cNvPr id="223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9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18</xdr:row>
      <xdr:rowOff>0</xdr:rowOff>
    </xdr:from>
    <xdr:ext cx="304800" cy="247650"/>
    <xdr:sp macro="" textlink="">
      <xdr:nvSpPr>
        <xdr:cNvPr id="223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A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18</xdr:row>
      <xdr:rowOff>0</xdr:rowOff>
    </xdr:from>
    <xdr:ext cx="304800" cy="247650"/>
    <xdr:sp macro="" textlink="">
      <xdr:nvSpPr>
        <xdr:cNvPr id="22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B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18</xdr:row>
      <xdr:rowOff>0</xdr:rowOff>
    </xdr:from>
    <xdr:ext cx="304800" cy="247650"/>
    <xdr:sp macro="" textlink="">
      <xdr:nvSpPr>
        <xdr:cNvPr id="22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C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18</xdr:row>
      <xdr:rowOff>0</xdr:rowOff>
    </xdr:from>
    <xdr:ext cx="304800" cy="247650"/>
    <xdr:sp macro="" textlink="">
      <xdr:nvSpPr>
        <xdr:cNvPr id="223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D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18</xdr:row>
      <xdr:rowOff>0</xdr:rowOff>
    </xdr:from>
    <xdr:ext cx="304800" cy="247650"/>
    <xdr:sp macro="" textlink="">
      <xdr:nvSpPr>
        <xdr:cNvPr id="223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E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18</xdr:row>
      <xdr:rowOff>0</xdr:rowOff>
    </xdr:from>
    <xdr:ext cx="304800" cy="247650"/>
    <xdr:sp macro="" textlink="">
      <xdr:nvSpPr>
        <xdr:cNvPr id="22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F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18</xdr:row>
      <xdr:rowOff>0</xdr:rowOff>
    </xdr:from>
    <xdr:ext cx="304800" cy="247650"/>
    <xdr:sp macro="" textlink="">
      <xdr:nvSpPr>
        <xdr:cNvPr id="22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0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18</xdr:row>
      <xdr:rowOff>0</xdr:rowOff>
    </xdr:from>
    <xdr:ext cx="304800" cy="247650"/>
    <xdr:sp macro="" textlink="">
      <xdr:nvSpPr>
        <xdr:cNvPr id="224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1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18</xdr:row>
      <xdr:rowOff>0</xdr:rowOff>
    </xdr:from>
    <xdr:ext cx="304800" cy="247650"/>
    <xdr:sp macro="" textlink="">
      <xdr:nvSpPr>
        <xdr:cNvPr id="224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2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18</xdr:row>
      <xdr:rowOff>0</xdr:rowOff>
    </xdr:from>
    <xdr:ext cx="304800" cy="247650"/>
    <xdr:sp macro="" textlink="">
      <xdr:nvSpPr>
        <xdr:cNvPr id="22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3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18</xdr:row>
      <xdr:rowOff>0</xdr:rowOff>
    </xdr:from>
    <xdr:ext cx="304800" cy="247650"/>
    <xdr:sp macro="" textlink="">
      <xdr:nvSpPr>
        <xdr:cNvPr id="22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4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18</xdr:row>
      <xdr:rowOff>0</xdr:rowOff>
    </xdr:from>
    <xdr:ext cx="304800" cy="247650"/>
    <xdr:sp macro="" textlink="">
      <xdr:nvSpPr>
        <xdr:cNvPr id="224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5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18</xdr:row>
      <xdr:rowOff>0</xdr:rowOff>
    </xdr:from>
    <xdr:ext cx="304800" cy="247650"/>
    <xdr:sp macro="" textlink="">
      <xdr:nvSpPr>
        <xdr:cNvPr id="22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6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18</xdr:row>
      <xdr:rowOff>0</xdr:rowOff>
    </xdr:from>
    <xdr:ext cx="304800" cy="247650"/>
    <xdr:sp macro="" textlink="">
      <xdr:nvSpPr>
        <xdr:cNvPr id="22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7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19</xdr:row>
      <xdr:rowOff>0</xdr:rowOff>
    </xdr:from>
    <xdr:ext cx="301137" cy="254244"/>
    <xdr:sp macro="" textlink="">
      <xdr:nvSpPr>
        <xdr:cNvPr id="22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8080000}"/>
            </a:ext>
          </a:extLst>
        </xdr:cNvPr>
        <xdr:cNvSpPr/>
      </xdr:nvSpPr>
      <xdr:spPr bwMode="auto">
        <a:xfrm>
          <a:off x="2714625" y="40386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19</xdr:row>
      <xdr:rowOff>0</xdr:rowOff>
    </xdr:from>
    <xdr:ext cx="304800" cy="254244"/>
    <xdr:sp macro="" textlink="">
      <xdr:nvSpPr>
        <xdr:cNvPr id="224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9080000}"/>
            </a:ext>
          </a:extLst>
        </xdr:cNvPr>
        <xdr:cNvSpPr/>
      </xdr:nvSpPr>
      <xdr:spPr bwMode="auto">
        <a:xfrm>
          <a:off x="4457700" y="40386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19</xdr:row>
      <xdr:rowOff>0</xdr:rowOff>
    </xdr:from>
    <xdr:ext cx="304800" cy="247650"/>
    <xdr:sp macro="" textlink="">
      <xdr:nvSpPr>
        <xdr:cNvPr id="22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A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19</xdr:row>
      <xdr:rowOff>0</xdr:rowOff>
    </xdr:from>
    <xdr:ext cx="304800" cy="247650"/>
    <xdr:sp macro="" textlink="">
      <xdr:nvSpPr>
        <xdr:cNvPr id="22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B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19</xdr:row>
      <xdr:rowOff>0</xdr:rowOff>
    </xdr:from>
    <xdr:ext cx="304800" cy="247650"/>
    <xdr:sp macro="" textlink="">
      <xdr:nvSpPr>
        <xdr:cNvPr id="225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C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19</xdr:row>
      <xdr:rowOff>0</xdr:rowOff>
    </xdr:from>
    <xdr:ext cx="304800" cy="247650"/>
    <xdr:sp macro="" textlink="">
      <xdr:nvSpPr>
        <xdr:cNvPr id="225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D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19</xdr:row>
      <xdr:rowOff>0</xdr:rowOff>
    </xdr:from>
    <xdr:ext cx="304800" cy="247650"/>
    <xdr:sp macro="" textlink="">
      <xdr:nvSpPr>
        <xdr:cNvPr id="22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E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19</xdr:row>
      <xdr:rowOff>0</xdr:rowOff>
    </xdr:from>
    <xdr:ext cx="304800" cy="247650"/>
    <xdr:sp macro="" textlink="">
      <xdr:nvSpPr>
        <xdr:cNvPr id="22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F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19</xdr:row>
      <xdr:rowOff>0</xdr:rowOff>
    </xdr:from>
    <xdr:ext cx="304800" cy="247650"/>
    <xdr:sp macro="" textlink="">
      <xdr:nvSpPr>
        <xdr:cNvPr id="225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0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19</xdr:row>
      <xdr:rowOff>0</xdr:rowOff>
    </xdr:from>
    <xdr:ext cx="304800" cy="247650"/>
    <xdr:sp macro="" textlink="">
      <xdr:nvSpPr>
        <xdr:cNvPr id="225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1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19</xdr:row>
      <xdr:rowOff>0</xdr:rowOff>
    </xdr:from>
    <xdr:ext cx="304800" cy="247650"/>
    <xdr:sp macro="" textlink="">
      <xdr:nvSpPr>
        <xdr:cNvPr id="22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2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19</xdr:row>
      <xdr:rowOff>0</xdr:rowOff>
    </xdr:from>
    <xdr:ext cx="304800" cy="247650"/>
    <xdr:sp macro="" textlink="">
      <xdr:nvSpPr>
        <xdr:cNvPr id="22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3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19</xdr:row>
      <xdr:rowOff>0</xdr:rowOff>
    </xdr:from>
    <xdr:ext cx="304800" cy="247650"/>
    <xdr:sp macro="" textlink="">
      <xdr:nvSpPr>
        <xdr:cNvPr id="226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4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19</xdr:row>
      <xdr:rowOff>0</xdr:rowOff>
    </xdr:from>
    <xdr:ext cx="304800" cy="247650"/>
    <xdr:sp macro="" textlink="">
      <xdr:nvSpPr>
        <xdr:cNvPr id="226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5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19</xdr:row>
      <xdr:rowOff>0</xdr:rowOff>
    </xdr:from>
    <xdr:ext cx="304800" cy="247650"/>
    <xdr:sp macro="" textlink="">
      <xdr:nvSpPr>
        <xdr:cNvPr id="22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6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19</xdr:row>
      <xdr:rowOff>0</xdr:rowOff>
    </xdr:from>
    <xdr:ext cx="304800" cy="247650"/>
    <xdr:sp macro="" textlink="">
      <xdr:nvSpPr>
        <xdr:cNvPr id="22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7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19</xdr:row>
      <xdr:rowOff>0</xdr:rowOff>
    </xdr:from>
    <xdr:ext cx="304800" cy="247650"/>
    <xdr:sp macro="" textlink="">
      <xdr:nvSpPr>
        <xdr:cNvPr id="226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8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19</xdr:row>
      <xdr:rowOff>0</xdr:rowOff>
    </xdr:from>
    <xdr:ext cx="304800" cy="247650"/>
    <xdr:sp macro="" textlink="">
      <xdr:nvSpPr>
        <xdr:cNvPr id="226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9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19</xdr:row>
      <xdr:rowOff>0</xdr:rowOff>
    </xdr:from>
    <xdr:ext cx="304800" cy="247650"/>
    <xdr:sp macro="" textlink="">
      <xdr:nvSpPr>
        <xdr:cNvPr id="22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A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19</xdr:row>
      <xdr:rowOff>0</xdr:rowOff>
    </xdr:from>
    <xdr:ext cx="304800" cy="247650"/>
    <xdr:sp macro="" textlink="">
      <xdr:nvSpPr>
        <xdr:cNvPr id="22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B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19</xdr:row>
      <xdr:rowOff>0</xdr:rowOff>
    </xdr:from>
    <xdr:ext cx="304800" cy="247650"/>
    <xdr:sp macro="" textlink="">
      <xdr:nvSpPr>
        <xdr:cNvPr id="226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C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19</xdr:row>
      <xdr:rowOff>0</xdr:rowOff>
    </xdr:from>
    <xdr:ext cx="304800" cy="247650"/>
    <xdr:sp macro="" textlink="">
      <xdr:nvSpPr>
        <xdr:cNvPr id="22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D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19</xdr:row>
      <xdr:rowOff>0</xdr:rowOff>
    </xdr:from>
    <xdr:ext cx="304800" cy="247650"/>
    <xdr:sp macro="" textlink="">
      <xdr:nvSpPr>
        <xdr:cNvPr id="22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E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20</xdr:row>
      <xdr:rowOff>0</xdr:rowOff>
    </xdr:from>
    <xdr:ext cx="301137" cy="254244"/>
    <xdr:sp macro="" textlink="">
      <xdr:nvSpPr>
        <xdr:cNvPr id="22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F080000}"/>
            </a:ext>
          </a:extLst>
        </xdr:cNvPr>
        <xdr:cNvSpPr/>
      </xdr:nvSpPr>
      <xdr:spPr bwMode="auto">
        <a:xfrm>
          <a:off x="2714625" y="40386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20</xdr:row>
      <xdr:rowOff>0</xdr:rowOff>
    </xdr:from>
    <xdr:ext cx="304800" cy="254244"/>
    <xdr:sp macro="" textlink="">
      <xdr:nvSpPr>
        <xdr:cNvPr id="227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0080000}"/>
            </a:ext>
          </a:extLst>
        </xdr:cNvPr>
        <xdr:cNvSpPr/>
      </xdr:nvSpPr>
      <xdr:spPr bwMode="auto">
        <a:xfrm>
          <a:off x="4457700" y="40386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20</xdr:row>
      <xdr:rowOff>0</xdr:rowOff>
    </xdr:from>
    <xdr:ext cx="304800" cy="247650"/>
    <xdr:sp macro="" textlink="">
      <xdr:nvSpPr>
        <xdr:cNvPr id="22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1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20</xdr:row>
      <xdr:rowOff>0</xdr:rowOff>
    </xdr:from>
    <xdr:ext cx="304800" cy="247650"/>
    <xdr:sp macro="" textlink="">
      <xdr:nvSpPr>
        <xdr:cNvPr id="22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2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20</xdr:row>
      <xdr:rowOff>0</xdr:rowOff>
    </xdr:from>
    <xdr:ext cx="304800" cy="247650"/>
    <xdr:sp macro="" textlink="">
      <xdr:nvSpPr>
        <xdr:cNvPr id="227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3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20</xdr:row>
      <xdr:rowOff>0</xdr:rowOff>
    </xdr:from>
    <xdr:ext cx="304800" cy="247650"/>
    <xdr:sp macro="" textlink="">
      <xdr:nvSpPr>
        <xdr:cNvPr id="227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4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20</xdr:row>
      <xdr:rowOff>0</xdr:rowOff>
    </xdr:from>
    <xdr:ext cx="304800" cy="247650"/>
    <xdr:sp macro="" textlink="">
      <xdr:nvSpPr>
        <xdr:cNvPr id="22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5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20</xdr:row>
      <xdr:rowOff>0</xdr:rowOff>
    </xdr:from>
    <xdr:ext cx="304800" cy="247650"/>
    <xdr:sp macro="" textlink="">
      <xdr:nvSpPr>
        <xdr:cNvPr id="22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6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20</xdr:row>
      <xdr:rowOff>0</xdr:rowOff>
    </xdr:from>
    <xdr:ext cx="304800" cy="247650"/>
    <xdr:sp macro="" textlink="">
      <xdr:nvSpPr>
        <xdr:cNvPr id="227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7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20</xdr:row>
      <xdr:rowOff>0</xdr:rowOff>
    </xdr:from>
    <xdr:ext cx="304800" cy="247650"/>
    <xdr:sp macro="" textlink="">
      <xdr:nvSpPr>
        <xdr:cNvPr id="228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8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20</xdr:row>
      <xdr:rowOff>0</xdr:rowOff>
    </xdr:from>
    <xdr:ext cx="304800" cy="247650"/>
    <xdr:sp macro="" textlink="">
      <xdr:nvSpPr>
        <xdr:cNvPr id="22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9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20</xdr:row>
      <xdr:rowOff>0</xdr:rowOff>
    </xdr:from>
    <xdr:ext cx="304800" cy="247650"/>
    <xdr:sp macro="" textlink="">
      <xdr:nvSpPr>
        <xdr:cNvPr id="22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A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20</xdr:row>
      <xdr:rowOff>0</xdr:rowOff>
    </xdr:from>
    <xdr:ext cx="304800" cy="247650"/>
    <xdr:sp macro="" textlink="">
      <xdr:nvSpPr>
        <xdr:cNvPr id="228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B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20</xdr:row>
      <xdr:rowOff>0</xdr:rowOff>
    </xdr:from>
    <xdr:ext cx="304800" cy="247650"/>
    <xdr:sp macro="" textlink="">
      <xdr:nvSpPr>
        <xdr:cNvPr id="228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C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20</xdr:row>
      <xdr:rowOff>0</xdr:rowOff>
    </xdr:from>
    <xdr:ext cx="304800" cy="247650"/>
    <xdr:sp macro="" textlink="">
      <xdr:nvSpPr>
        <xdr:cNvPr id="22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D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20</xdr:row>
      <xdr:rowOff>0</xdr:rowOff>
    </xdr:from>
    <xdr:ext cx="304800" cy="247650"/>
    <xdr:sp macro="" textlink="">
      <xdr:nvSpPr>
        <xdr:cNvPr id="22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E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20</xdr:row>
      <xdr:rowOff>0</xdr:rowOff>
    </xdr:from>
    <xdr:ext cx="304800" cy="247650"/>
    <xdr:sp macro="" textlink="">
      <xdr:nvSpPr>
        <xdr:cNvPr id="228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F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20</xdr:row>
      <xdr:rowOff>0</xdr:rowOff>
    </xdr:from>
    <xdr:ext cx="304800" cy="247650"/>
    <xdr:sp macro="" textlink="">
      <xdr:nvSpPr>
        <xdr:cNvPr id="228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0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20</xdr:row>
      <xdr:rowOff>0</xdr:rowOff>
    </xdr:from>
    <xdr:ext cx="304800" cy="247650"/>
    <xdr:sp macro="" textlink="">
      <xdr:nvSpPr>
        <xdr:cNvPr id="22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1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20</xdr:row>
      <xdr:rowOff>0</xdr:rowOff>
    </xdr:from>
    <xdr:ext cx="304800" cy="247650"/>
    <xdr:sp macro="" textlink="">
      <xdr:nvSpPr>
        <xdr:cNvPr id="22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2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20</xdr:row>
      <xdr:rowOff>0</xdr:rowOff>
    </xdr:from>
    <xdr:ext cx="304800" cy="247650"/>
    <xdr:sp macro="" textlink="">
      <xdr:nvSpPr>
        <xdr:cNvPr id="229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3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20</xdr:row>
      <xdr:rowOff>0</xdr:rowOff>
    </xdr:from>
    <xdr:ext cx="304800" cy="247650"/>
    <xdr:sp macro="" textlink="">
      <xdr:nvSpPr>
        <xdr:cNvPr id="22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4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20</xdr:row>
      <xdr:rowOff>0</xdr:rowOff>
    </xdr:from>
    <xdr:ext cx="304800" cy="247650"/>
    <xdr:sp macro="" textlink="">
      <xdr:nvSpPr>
        <xdr:cNvPr id="22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5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21</xdr:row>
      <xdr:rowOff>0</xdr:rowOff>
    </xdr:from>
    <xdr:ext cx="301137" cy="254244"/>
    <xdr:sp macro="" textlink="">
      <xdr:nvSpPr>
        <xdr:cNvPr id="22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6080000}"/>
            </a:ext>
          </a:extLst>
        </xdr:cNvPr>
        <xdr:cNvSpPr/>
      </xdr:nvSpPr>
      <xdr:spPr bwMode="auto">
        <a:xfrm>
          <a:off x="2714625" y="40386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21</xdr:row>
      <xdr:rowOff>0</xdr:rowOff>
    </xdr:from>
    <xdr:ext cx="304800" cy="254244"/>
    <xdr:sp macro="" textlink="">
      <xdr:nvSpPr>
        <xdr:cNvPr id="229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7080000}"/>
            </a:ext>
          </a:extLst>
        </xdr:cNvPr>
        <xdr:cNvSpPr/>
      </xdr:nvSpPr>
      <xdr:spPr bwMode="auto">
        <a:xfrm>
          <a:off x="4457700" y="40386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21</xdr:row>
      <xdr:rowOff>0</xdr:rowOff>
    </xdr:from>
    <xdr:ext cx="304800" cy="247650"/>
    <xdr:sp macro="" textlink="">
      <xdr:nvSpPr>
        <xdr:cNvPr id="22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8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21</xdr:row>
      <xdr:rowOff>0</xdr:rowOff>
    </xdr:from>
    <xdr:ext cx="304800" cy="247650"/>
    <xdr:sp macro="" textlink="">
      <xdr:nvSpPr>
        <xdr:cNvPr id="22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9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21</xdr:row>
      <xdr:rowOff>0</xdr:rowOff>
    </xdr:from>
    <xdr:ext cx="304800" cy="247650"/>
    <xdr:sp macro="" textlink="">
      <xdr:nvSpPr>
        <xdr:cNvPr id="229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A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21</xdr:row>
      <xdr:rowOff>0</xdr:rowOff>
    </xdr:from>
    <xdr:ext cx="304800" cy="247650"/>
    <xdr:sp macro="" textlink="">
      <xdr:nvSpPr>
        <xdr:cNvPr id="229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B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21</xdr:row>
      <xdr:rowOff>0</xdr:rowOff>
    </xdr:from>
    <xdr:ext cx="304800" cy="247650"/>
    <xdr:sp macro="" textlink="">
      <xdr:nvSpPr>
        <xdr:cNvPr id="23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C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21</xdr:row>
      <xdr:rowOff>0</xdr:rowOff>
    </xdr:from>
    <xdr:ext cx="304800" cy="247650"/>
    <xdr:sp macro="" textlink="">
      <xdr:nvSpPr>
        <xdr:cNvPr id="23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D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21</xdr:row>
      <xdr:rowOff>0</xdr:rowOff>
    </xdr:from>
    <xdr:ext cx="304800" cy="247650"/>
    <xdr:sp macro="" textlink="">
      <xdr:nvSpPr>
        <xdr:cNvPr id="230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E08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21</xdr:row>
      <xdr:rowOff>0</xdr:rowOff>
    </xdr:from>
    <xdr:ext cx="304800" cy="247650"/>
    <xdr:sp macro="" textlink="">
      <xdr:nvSpPr>
        <xdr:cNvPr id="230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F08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21</xdr:row>
      <xdr:rowOff>0</xdr:rowOff>
    </xdr:from>
    <xdr:ext cx="304800" cy="247650"/>
    <xdr:sp macro="" textlink="">
      <xdr:nvSpPr>
        <xdr:cNvPr id="23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0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21</xdr:row>
      <xdr:rowOff>0</xdr:rowOff>
    </xdr:from>
    <xdr:ext cx="304800" cy="247650"/>
    <xdr:sp macro="" textlink="">
      <xdr:nvSpPr>
        <xdr:cNvPr id="23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1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21</xdr:row>
      <xdr:rowOff>0</xdr:rowOff>
    </xdr:from>
    <xdr:ext cx="304800" cy="247650"/>
    <xdr:sp macro="" textlink="">
      <xdr:nvSpPr>
        <xdr:cNvPr id="230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2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21</xdr:row>
      <xdr:rowOff>0</xdr:rowOff>
    </xdr:from>
    <xdr:ext cx="304800" cy="247650"/>
    <xdr:sp macro="" textlink="">
      <xdr:nvSpPr>
        <xdr:cNvPr id="230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3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21</xdr:row>
      <xdr:rowOff>0</xdr:rowOff>
    </xdr:from>
    <xdr:ext cx="304800" cy="247650"/>
    <xdr:sp macro="" textlink="">
      <xdr:nvSpPr>
        <xdr:cNvPr id="23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4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21</xdr:row>
      <xdr:rowOff>0</xdr:rowOff>
    </xdr:from>
    <xdr:ext cx="304800" cy="247650"/>
    <xdr:sp macro="" textlink="">
      <xdr:nvSpPr>
        <xdr:cNvPr id="23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5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21</xdr:row>
      <xdr:rowOff>0</xdr:rowOff>
    </xdr:from>
    <xdr:ext cx="304800" cy="247650"/>
    <xdr:sp macro="" textlink="">
      <xdr:nvSpPr>
        <xdr:cNvPr id="231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6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21</xdr:row>
      <xdr:rowOff>0</xdr:rowOff>
    </xdr:from>
    <xdr:ext cx="304800" cy="247650"/>
    <xdr:sp macro="" textlink="">
      <xdr:nvSpPr>
        <xdr:cNvPr id="231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7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21</xdr:row>
      <xdr:rowOff>0</xdr:rowOff>
    </xdr:from>
    <xdr:ext cx="304800" cy="247650"/>
    <xdr:sp macro="" textlink="">
      <xdr:nvSpPr>
        <xdr:cNvPr id="23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8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21</xdr:row>
      <xdr:rowOff>0</xdr:rowOff>
    </xdr:from>
    <xdr:ext cx="304800" cy="247650"/>
    <xdr:sp macro="" textlink="">
      <xdr:nvSpPr>
        <xdr:cNvPr id="23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9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21</xdr:row>
      <xdr:rowOff>0</xdr:rowOff>
    </xdr:from>
    <xdr:ext cx="304800" cy="247650"/>
    <xdr:sp macro="" textlink="">
      <xdr:nvSpPr>
        <xdr:cNvPr id="231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A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21</xdr:row>
      <xdr:rowOff>0</xdr:rowOff>
    </xdr:from>
    <xdr:ext cx="304800" cy="247650"/>
    <xdr:sp macro="" textlink="">
      <xdr:nvSpPr>
        <xdr:cNvPr id="23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B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21</xdr:row>
      <xdr:rowOff>0</xdr:rowOff>
    </xdr:from>
    <xdr:ext cx="304800" cy="247650"/>
    <xdr:sp macro="" textlink="">
      <xdr:nvSpPr>
        <xdr:cNvPr id="23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C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22</xdr:row>
      <xdr:rowOff>0</xdr:rowOff>
    </xdr:from>
    <xdr:ext cx="301137" cy="254244"/>
    <xdr:sp macro="" textlink="">
      <xdr:nvSpPr>
        <xdr:cNvPr id="23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D090000}"/>
            </a:ext>
          </a:extLst>
        </xdr:cNvPr>
        <xdr:cNvSpPr/>
      </xdr:nvSpPr>
      <xdr:spPr bwMode="auto">
        <a:xfrm>
          <a:off x="2714625" y="40386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22</xdr:row>
      <xdr:rowOff>0</xdr:rowOff>
    </xdr:from>
    <xdr:ext cx="304800" cy="254244"/>
    <xdr:sp macro="" textlink="">
      <xdr:nvSpPr>
        <xdr:cNvPr id="231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E090000}"/>
            </a:ext>
          </a:extLst>
        </xdr:cNvPr>
        <xdr:cNvSpPr/>
      </xdr:nvSpPr>
      <xdr:spPr bwMode="auto">
        <a:xfrm>
          <a:off x="4457700" y="40386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22</xdr:row>
      <xdr:rowOff>0</xdr:rowOff>
    </xdr:from>
    <xdr:ext cx="304800" cy="247650"/>
    <xdr:sp macro="" textlink="">
      <xdr:nvSpPr>
        <xdr:cNvPr id="23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F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22</xdr:row>
      <xdr:rowOff>0</xdr:rowOff>
    </xdr:from>
    <xdr:ext cx="304800" cy="247650"/>
    <xdr:sp macro="" textlink="">
      <xdr:nvSpPr>
        <xdr:cNvPr id="23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0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22</xdr:row>
      <xdr:rowOff>0</xdr:rowOff>
    </xdr:from>
    <xdr:ext cx="304800" cy="247650"/>
    <xdr:sp macro="" textlink="">
      <xdr:nvSpPr>
        <xdr:cNvPr id="232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1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22</xdr:row>
      <xdr:rowOff>0</xdr:rowOff>
    </xdr:from>
    <xdr:ext cx="304800" cy="247650"/>
    <xdr:sp macro="" textlink="">
      <xdr:nvSpPr>
        <xdr:cNvPr id="232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2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22</xdr:row>
      <xdr:rowOff>0</xdr:rowOff>
    </xdr:from>
    <xdr:ext cx="304800" cy="247650"/>
    <xdr:sp macro="" textlink="">
      <xdr:nvSpPr>
        <xdr:cNvPr id="23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3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22</xdr:row>
      <xdr:rowOff>0</xdr:rowOff>
    </xdr:from>
    <xdr:ext cx="304800" cy="247650"/>
    <xdr:sp macro="" textlink="">
      <xdr:nvSpPr>
        <xdr:cNvPr id="23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4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22</xdr:row>
      <xdr:rowOff>0</xdr:rowOff>
    </xdr:from>
    <xdr:ext cx="304800" cy="247650"/>
    <xdr:sp macro="" textlink="">
      <xdr:nvSpPr>
        <xdr:cNvPr id="232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5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22</xdr:row>
      <xdr:rowOff>0</xdr:rowOff>
    </xdr:from>
    <xdr:ext cx="304800" cy="247650"/>
    <xdr:sp macro="" textlink="">
      <xdr:nvSpPr>
        <xdr:cNvPr id="232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6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22</xdr:row>
      <xdr:rowOff>0</xdr:rowOff>
    </xdr:from>
    <xdr:ext cx="304800" cy="247650"/>
    <xdr:sp macro="" textlink="">
      <xdr:nvSpPr>
        <xdr:cNvPr id="23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7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22</xdr:row>
      <xdr:rowOff>0</xdr:rowOff>
    </xdr:from>
    <xdr:ext cx="304800" cy="247650"/>
    <xdr:sp macro="" textlink="">
      <xdr:nvSpPr>
        <xdr:cNvPr id="23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8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22</xdr:row>
      <xdr:rowOff>0</xdr:rowOff>
    </xdr:from>
    <xdr:ext cx="304800" cy="247650"/>
    <xdr:sp macro="" textlink="">
      <xdr:nvSpPr>
        <xdr:cNvPr id="232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9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22</xdr:row>
      <xdr:rowOff>0</xdr:rowOff>
    </xdr:from>
    <xdr:ext cx="304800" cy="247650"/>
    <xdr:sp macro="" textlink="">
      <xdr:nvSpPr>
        <xdr:cNvPr id="233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A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22</xdr:row>
      <xdr:rowOff>0</xdr:rowOff>
    </xdr:from>
    <xdr:ext cx="304800" cy="247650"/>
    <xdr:sp macro="" textlink="">
      <xdr:nvSpPr>
        <xdr:cNvPr id="23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B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22</xdr:row>
      <xdr:rowOff>0</xdr:rowOff>
    </xdr:from>
    <xdr:ext cx="304800" cy="247650"/>
    <xdr:sp macro="" textlink="">
      <xdr:nvSpPr>
        <xdr:cNvPr id="23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C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22</xdr:row>
      <xdr:rowOff>0</xdr:rowOff>
    </xdr:from>
    <xdr:ext cx="304800" cy="247650"/>
    <xdr:sp macro="" textlink="">
      <xdr:nvSpPr>
        <xdr:cNvPr id="233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D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22</xdr:row>
      <xdr:rowOff>0</xdr:rowOff>
    </xdr:from>
    <xdr:ext cx="304800" cy="247650"/>
    <xdr:sp macro="" textlink="">
      <xdr:nvSpPr>
        <xdr:cNvPr id="233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E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22</xdr:row>
      <xdr:rowOff>0</xdr:rowOff>
    </xdr:from>
    <xdr:ext cx="304800" cy="247650"/>
    <xdr:sp macro="" textlink="">
      <xdr:nvSpPr>
        <xdr:cNvPr id="23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F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22</xdr:row>
      <xdr:rowOff>0</xdr:rowOff>
    </xdr:from>
    <xdr:ext cx="304800" cy="247650"/>
    <xdr:sp macro="" textlink="">
      <xdr:nvSpPr>
        <xdr:cNvPr id="23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0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22</xdr:row>
      <xdr:rowOff>0</xdr:rowOff>
    </xdr:from>
    <xdr:ext cx="304800" cy="247650"/>
    <xdr:sp macro="" textlink="">
      <xdr:nvSpPr>
        <xdr:cNvPr id="233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1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22</xdr:row>
      <xdr:rowOff>0</xdr:rowOff>
    </xdr:from>
    <xdr:ext cx="304800" cy="247650"/>
    <xdr:sp macro="" textlink="">
      <xdr:nvSpPr>
        <xdr:cNvPr id="23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2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22</xdr:row>
      <xdr:rowOff>0</xdr:rowOff>
    </xdr:from>
    <xdr:ext cx="304800" cy="247650"/>
    <xdr:sp macro="" textlink="">
      <xdr:nvSpPr>
        <xdr:cNvPr id="23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3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23</xdr:row>
      <xdr:rowOff>0</xdr:rowOff>
    </xdr:from>
    <xdr:ext cx="301137" cy="254244"/>
    <xdr:sp macro="" textlink="">
      <xdr:nvSpPr>
        <xdr:cNvPr id="23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4090000}"/>
            </a:ext>
          </a:extLst>
        </xdr:cNvPr>
        <xdr:cNvSpPr/>
      </xdr:nvSpPr>
      <xdr:spPr bwMode="auto">
        <a:xfrm>
          <a:off x="2714625" y="40386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23</xdr:row>
      <xdr:rowOff>0</xdr:rowOff>
    </xdr:from>
    <xdr:ext cx="304800" cy="254244"/>
    <xdr:sp macro="" textlink="">
      <xdr:nvSpPr>
        <xdr:cNvPr id="234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5090000}"/>
            </a:ext>
          </a:extLst>
        </xdr:cNvPr>
        <xdr:cNvSpPr/>
      </xdr:nvSpPr>
      <xdr:spPr bwMode="auto">
        <a:xfrm>
          <a:off x="4457700" y="40386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23</xdr:row>
      <xdr:rowOff>0</xdr:rowOff>
    </xdr:from>
    <xdr:ext cx="304800" cy="247650"/>
    <xdr:sp macro="" textlink="">
      <xdr:nvSpPr>
        <xdr:cNvPr id="23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6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23</xdr:row>
      <xdr:rowOff>0</xdr:rowOff>
    </xdr:from>
    <xdr:ext cx="304800" cy="247650"/>
    <xdr:sp macro="" textlink="">
      <xdr:nvSpPr>
        <xdr:cNvPr id="23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7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23</xdr:row>
      <xdr:rowOff>0</xdr:rowOff>
    </xdr:from>
    <xdr:ext cx="304800" cy="247650"/>
    <xdr:sp macro="" textlink="">
      <xdr:nvSpPr>
        <xdr:cNvPr id="234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8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23</xdr:row>
      <xdr:rowOff>0</xdr:rowOff>
    </xdr:from>
    <xdr:ext cx="304800" cy="247650"/>
    <xdr:sp macro="" textlink="">
      <xdr:nvSpPr>
        <xdr:cNvPr id="234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9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23</xdr:row>
      <xdr:rowOff>0</xdr:rowOff>
    </xdr:from>
    <xdr:ext cx="304800" cy="247650"/>
    <xdr:sp macro="" textlink="">
      <xdr:nvSpPr>
        <xdr:cNvPr id="23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A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23</xdr:row>
      <xdr:rowOff>0</xdr:rowOff>
    </xdr:from>
    <xdr:ext cx="304800" cy="247650"/>
    <xdr:sp macro="" textlink="">
      <xdr:nvSpPr>
        <xdr:cNvPr id="23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B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23</xdr:row>
      <xdr:rowOff>0</xdr:rowOff>
    </xdr:from>
    <xdr:ext cx="304800" cy="247650"/>
    <xdr:sp macro="" textlink="">
      <xdr:nvSpPr>
        <xdr:cNvPr id="234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C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23</xdr:row>
      <xdr:rowOff>0</xdr:rowOff>
    </xdr:from>
    <xdr:ext cx="304800" cy="247650"/>
    <xdr:sp macro="" textlink="">
      <xdr:nvSpPr>
        <xdr:cNvPr id="234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D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23</xdr:row>
      <xdr:rowOff>0</xdr:rowOff>
    </xdr:from>
    <xdr:ext cx="304800" cy="247650"/>
    <xdr:sp macro="" textlink="">
      <xdr:nvSpPr>
        <xdr:cNvPr id="23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E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23</xdr:row>
      <xdr:rowOff>0</xdr:rowOff>
    </xdr:from>
    <xdr:ext cx="304800" cy="247650"/>
    <xdr:sp macro="" textlink="">
      <xdr:nvSpPr>
        <xdr:cNvPr id="23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F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23</xdr:row>
      <xdr:rowOff>0</xdr:rowOff>
    </xdr:from>
    <xdr:ext cx="304800" cy="247650"/>
    <xdr:sp macro="" textlink="">
      <xdr:nvSpPr>
        <xdr:cNvPr id="235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0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23</xdr:row>
      <xdr:rowOff>0</xdr:rowOff>
    </xdr:from>
    <xdr:ext cx="304800" cy="247650"/>
    <xdr:sp macro="" textlink="">
      <xdr:nvSpPr>
        <xdr:cNvPr id="235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1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23</xdr:row>
      <xdr:rowOff>0</xdr:rowOff>
    </xdr:from>
    <xdr:ext cx="304800" cy="247650"/>
    <xdr:sp macro="" textlink="">
      <xdr:nvSpPr>
        <xdr:cNvPr id="23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2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23</xdr:row>
      <xdr:rowOff>0</xdr:rowOff>
    </xdr:from>
    <xdr:ext cx="304800" cy="247650"/>
    <xdr:sp macro="" textlink="">
      <xdr:nvSpPr>
        <xdr:cNvPr id="23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3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23</xdr:row>
      <xdr:rowOff>0</xdr:rowOff>
    </xdr:from>
    <xdr:ext cx="304800" cy="247650"/>
    <xdr:sp macro="" textlink="">
      <xdr:nvSpPr>
        <xdr:cNvPr id="235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4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23</xdr:row>
      <xdr:rowOff>0</xdr:rowOff>
    </xdr:from>
    <xdr:ext cx="304800" cy="247650"/>
    <xdr:sp macro="" textlink="">
      <xdr:nvSpPr>
        <xdr:cNvPr id="235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5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23</xdr:row>
      <xdr:rowOff>0</xdr:rowOff>
    </xdr:from>
    <xdr:ext cx="304800" cy="247650"/>
    <xdr:sp macro="" textlink="">
      <xdr:nvSpPr>
        <xdr:cNvPr id="23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6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23</xdr:row>
      <xdr:rowOff>0</xdr:rowOff>
    </xdr:from>
    <xdr:ext cx="304800" cy="247650"/>
    <xdr:sp macro="" textlink="">
      <xdr:nvSpPr>
        <xdr:cNvPr id="23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7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23</xdr:row>
      <xdr:rowOff>0</xdr:rowOff>
    </xdr:from>
    <xdr:ext cx="304800" cy="247650"/>
    <xdr:sp macro="" textlink="">
      <xdr:nvSpPr>
        <xdr:cNvPr id="236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8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23</xdr:row>
      <xdr:rowOff>0</xdr:rowOff>
    </xdr:from>
    <xdr:ext cx="304800" cy="247650"/>
    <xdr:sp macro="" textlink="">
      <xdr:nvSpPr>
        <xdr:cNvPr id="23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9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23</xdr:row>
      <xdr:rowOff>0</xdr:rowOff>
    </xdr:from>
    <xdr:ext cx="304800" cy="247650"/>
    <xdr:sp macro="" textlink="">
      <xdr:nvSpPr>
        <xdr:cNvPr id="23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A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24</xdr:row>
      <xdr:rowOff>0</xdr:rowOff>
    </xdr:from>
    <xdr:ext cx="301137" cy="254244"/>
    <xdr:sp macro="" textlink="">
      <xdr:nvSpPr>
        <xdr:cNvPr id="23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B090000}"/>
            </a:ext>
          </a:extLst>
        </xdr:cNvPr>
        <xdr:cNvSpPr/>
      </xdr:nvSpPr>
      <xdr:spPr bwMode="auto">
        <a:xfrm>
          <a:off x="2714625" y="40386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24</xdr:row>
      <xdr:rowOff>0</xdr:rowOff>
    </xdr:from>
    <xdr:ext cx="304800" cy="254244"/>
    <xdr:sp macro="" textlink="">
      <xdr:nvSpPr>
        <xdr:cNvPr id="236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C090000}"/>
            </a:ext>
          </a:extLst>
        </xdr:cNvPr>
        <xdr:cNvSpPr/>
      </xdr:nvSpPr>
      <xdr:spPr bwMode="auto">
        <a:xfrm>
          <a:off x="4457700" y="40386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24</xdr:row>
      <xdr:rowOff>0</xdr:rowOff>
    </xdr:from>
    <xdr:ext cx="304800" cy="247650"/>
    <xdr:sp macro="" textlink="">
      <xdr:nvSpPr>
        <xdr:cNvPr id="23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D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24</xdr:row>
      <xdr:rowOff>0</xdr:rowOff>
    </xdr:from>
    <xdr:ext cx="304800" cy="247650"/>
    <xdr:sp macro="" textlink="">
      <xdr:nvSpPr>
        <xdr:cNvPr id="23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E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24</xdr:row>
      <xdr:rowOff>0</xdr:rowOff>
    </xdr:from>
    <xdr:ext cx="304800" cy="247650"/>
    <xdr:sp macro="" textlink="">
      <xdr:nvSpPr>
        <xdr:cNvPr id="236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F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24</xdr:row>
      <xdr:rowOff>0</xdr:rowOff>
    </xdr:from>
    <xdr:ext cx="304800" cy="247650"/>
    <xdr:sp macro="" textlink="">
      <xdr:nvSpPr>
        <xdr:cNvPr id="236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0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24</xdr:row>
      <xdr:rowOff>0</xdr:rowOff>
    </xdr:from>
    <xdr:ext cx="304800" cy="247650"/>
    <xdr:sp macro="" textlink="">
      <xdr:nvSpPr>
        <xdr:cNvPr id="23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1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24</xdr:row>
      <xdr:rowOff>0</xdr:rowOff>
    </xdr:from>
    <xdr:ext cx="304800" cy="247650"/>
    <xdr:sp macro="" textlink="">
      <xdr:nvSpPr>
        <xdr:cNvPr id="23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2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24</xdr:row>
      <xdr:rowOff>0</xdr:rowOff>
    </xdr:from>
    <xdr:ext cx="304800" cy="247650"/>
    <xdr:sp macro="" textlink="">
      <xdr:nvSpPr>
        <xdr:cNvPr id="237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3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24</xdr:row>
      <xdr:rowOff>0</xdr:rowOff>
    </xdr:from>
    <xdr:ext cx="304800" cy="247650"/>
    <xdr:sp macro="" textlink="">
      <xdr:nvSpPr>
        <xdr:cNvPr id="237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4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24</xdr:row>
      <xdr:rowOff>0</xdr:rowOff>
    </xdr:from>
    <xdr:ext cx="304800" cy="247650"/>
    <xdr:sp macro="" textlink="">
      <xdr:nvSpPr>
        <xdr:cNvPr id="23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5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24</xdr:row>
      <xdr:rowOff>0</xdr:rowOff>
    </xdr:from>
    <xdr:ext cx="304800" cy="247650"/>
    <xdr:sp macro="" textlink="">
      <xdr:nvSpPr>
        <xdr:cNvPr id="23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6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24</xdr:row>
      <xdr:rowOff>0</xdr:rowOff>
    </xdr:from>
    <xdr:ext cx="304800" cy="247650"/>
    <xdr:sp macro="" textlink="">
      <xdr:nvSpPr>
        <xdr:cNvPr id="237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7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24</xdr:row>
      <xdr:rowOff>0</xdr:rowOff>
    </xdr:from>
    <xdr:ext cx="304800" cy="247650"/>
    <xdr:sp macro="" textlink="">
      <xdr:nvSpPr>
        <xdr:cNvPr id="237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8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24</xdr:row>
      <xdr:rowOff>0</xdr:rowOff>
    </xdr:from>
    <xdr:ext cx="304800" cy="247650"/>
    <xdr:sp macro="" textlink="">
      <xdr:nvSpPr>
        <xdr:cNvPr id="23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9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24</xdr:row>
      <xdr:rowOff>0</xdr:rowOff>
    </xdr:from>
    <xdr:ext cx="304800" cy="247650"/>
    <xdr:sp macro="" textlink="">
      <xdr:nvSpPr>
        <xdr:cNvPr id="23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A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24</xdr:row>
      <xdr:rowOff>0</xdr:rowOff>
    </xdr:from>
    <xdr:ext cx="304800" cy="247650"/>
    <xdr:sp macro="" textlink="">
      <xdr:nvSpPr>
        <xdr:cNvPr id="237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B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24</xdr:row>
      <xdr:rowOff>0</xdr:rowOff>
    </xdr:from>
    <xdr:ext cx="304800" cy="247650"/>
    <xdr:sp macro="" textlink="">
      <xdr:nvSpPr>
        <xdr:cNvPr id="238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C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24</xdr:row>
      <xdr:rowOff>0</xdr:rowOff>
    </xdr:from>
    <xdr:ext cx="304800" cy="247650"/>
    <xdr:sp macro="" textlink="">
      <xdr:nvSpPr>
        <xdr:cNvPr id="23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D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24</xdr:row>
      <xdr:rowOff>0</xdr:rowOff>
    </xdr:from>
    <xdr:ext cx="304800" cy="247650"/>
    <xdr:sp macro="" textlink="">
      <xdr:nvSpPr>
        <xdr:cNvPr id="23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E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24</xdr:row>
      <xdr:rowOff>0</xdr:rowOff>
    </xdr:from>
    <xdr:ext cx="304800" cy="247650"/>
    <xdr:sp macro="" textlink="">
      <xdr:nvSpPr>
        <xdr:cNvPr id="238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F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24</xdr:row>
      <xdr:rowOff>0</xdr:rowOff>
    </xdr:from>
    <xdr:ext cx="304800" cy="247650"/>
    <xdr:sp macro="" textlink="">
      <xdr:nvSpPr>
        <xdr:cNvPr id="23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0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24</xdr:row>
      <xdr:rowOff>0</xdr:rowOff>
    </xdr:from>
    <xdr:ext cx="304800" cy="247650"/>
    <xdr:sp macro="" textlink="">
      <xdr:nvSpPr>
        <xdr:cNvPr id="23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1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26</xdr:row>
      <xdr:rowOff>0</xdr:rowOff>
    </xdr:from>
    <xdr:ext cx="301137" cy="254244"/>
    <xdr:sp macro="" textlink="">
      <xdr:nvSpPr>
        <xdr:cNvPr id="23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2090000}"/>
            </a:ext>
          </a:extLst>
        </xdr:cNvPr>
        <xdr:cNvSpPr/>
      </xdr:nvSpPr>
      <xdr:spPr bwMode="auto">
        <a:xfrm>
          <a:off x="2714625" y="40386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26</xdr:row>
      <xdr:rowOff>0</xdr:rowOff>
    </xdr:from>
    <xdr:ext cx="304800" cy="254244"/>
    <xdr:sp macro="" textlink="">
      <xdr:nvSpPr>
        <xdr:cNvPr id="238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3090000}"/>
            </a:ext>
          </a:extLst>
        </xdr:cNvPr>
        <xdr:cNvSpPr/>
      </xdr:nvSpPr>
      <xdr:spPr bwMode="auto">
        <a:xfrm>
          <a:off x="4457700" y="40386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26</xdr:row>
      <xdr:rowOff>0</xdr:rowOff>
    </xdr:from>
    <xdr:ext cx="304800" cy="247650"/>
    <xdr:sp macro="" textlink="">
      <xdr:nvSpPr>
        <xdr:cNvPr id="23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4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26</xdr:row>
      <xdr:rowOff>0</xdr:rowOff>
    </xdr:from>
    <xdr:ext cx="304800" cy="247650"/>
    <xdr:sp macro="" textlink="">
      <xdr:nvSpPr>
        <xdr:cNvPr id="23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5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26</xdr:row>
      <xdr:rowOff>0</xdr:rowOff>
    </xdr:from>
    <xdr:ext cx="304800" cy="247650"/>
    <xdr:sp macro="" textlink="">
      <xdr:nvSpPr>
        <xdr:cNvPr id="239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6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26</xdr:row>
      <xdr:rowOff>0</xdr:rowOff>
    </xdr:from>
    <xdr:ext cx="304800" cy="247650"/>
    <xdr:sp macro="" textlink="">
      <xdr:nvSpPr>
        <xdr:cNvPr id="239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7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26</xdr:row>
      <xdr:rowOff>0</xdr:rowOff>
    </xdr:from>
    <xdr:ext cx="304800" cy="247650"/>
    <xdr:sp macro="" textlink="">
      <xdr:nvSpPr>
        <xdr:cNvPr id="23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8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26</xdr:row>
      <xdr:rowOff>0</xdr:rowOff>
    </xdr:from>
    <xdr:ext cx="304800" cy="247650"/>
    <xdr:sp macro="" textlink="">
      <xdr:nvSpPr>
        <xdr:cNvPr id="23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9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26</xdr:row>
      <xdr:rowOff>0</xdr:rowOff>
    </xdr:from>
    <xdr:ext cx="304800" cy="247650"/>
    <xdr:sp macro="" textlink="">
      <xdr:nvSpPr>
        <xdr:cNvPr id="239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A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26</xdr:row>
      <xdr:rowOff>0</xdr:rowOff>
    </xdr:from>
    <xdr:ext cx="304800" cy="247650"/>
    <xdr:sp macro="" textlink="">
      <xdr:nvSpPr>
        <xdr:cNvPr id="239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B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26</xdr:row>
      <xdr:rowOff>0</xdr:rowOff>
    </xdr:from>
    <xdr:ext cx="304800" cy="247650"/>
    <xdr:sp macro="" textlink="">
      <xdr:nvSpPr>
        <xdr:cNvPr id="23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C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26</xdr:row>
      <xdr:rowOff>0</xdr:rowOff>
    </xdr:from>
    <xdr:ext cx="304800" cy="247650"/>
    <xdr:sp macro="" textlink="">
      <xdr:nvSpPr>
        <xdr:cNvPr id="23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D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26</xdr:row>
      <xdr:rowOff>0</xdr:rowOff>
    </xdr:from>
    <xdr:ext cx="304800" cy="247650"/>
    <xdr:sp macro="" textlink="">
      <xdr:nvSpPr>
        <xdr:cNvPr id="239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E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26</xdr:row>
      <xdr:rowOff>0</xdr:rowOff>
    </xdr:from>
    <xdr:ext cx="304800" cy="247650"/>
    <xdr:sp macro="" textlink="">
      <xdr:nvSpPr>
        <xdr:cNvPr id="239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F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26</xdr:row>
      <xdr:rowOff>0</xdr:rowOff>
    </xdr:from>
    <xdr:ext cx="304800" cy="247650"/>
    <xdr:sp macro="" textlink="">
      <xdr:nvSpPr>
        <xdr:cNvPr id="24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0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26</xdr:row>
      <xdr:rowOff>0</xdr:rowOff>
    </xdr:from>
    <xdr:ext cx="304800" cy="247650"/>
    <xdr:sp macro="" textlink="">
      <xdr:nvSpPr>
        <xdr:cNvPr id="24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1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26</xdr:row>
      <xdr:rowOff>0</xdr:rowOff>
    </xdr:from>
    <xdr:ext cx="304800" cy="247650"/>
    <xdr:sp macro="" textlink="">
      <xdr:nvSpPr>
        <xdr:cNvPr id="240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2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26</xdr:row>
      <xdr:rowOff>0</xdr:rowOff>
    </xdr:from>
    <xdr:ext cx="304800" cy="247650"/>
    <xdr:sp macro="" textlink="">
      <xdr:nvSpPr>
        <xdr:cNvPr id="240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3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26</xdr:row>
      <xdr:rowOff>0</xdr:rowOff>
    </xdr:from>
    <xdr:ext cx="304800" cy="247650"/>
    <xdr:sp macro="" textlink="">
      <xdr:nvSpPr>
        <xdr:cNvPr id="24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4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26</xdr:row>
      <xdr:rowOff>0</xdr:rowOff>
    </xdr:from>
    <xdr:ext cx="304800" cy="247650"/>
    <xdr:sp macro="" textlink="">
      <xdr:nvSpPr>
        <xdr:cNvPr id="24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5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26</xdr:row>
      <xdr:rowOff>0</xdr:rowOff>
    </xdr:from>
    <xdr:ext cx="304800" cy="247650"/>
    <xdr:sp macro="" textlink="">
      <xdr:nvSpPr>
        <xdr:cNvPr id="240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6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26</xdr:row>
      <xdr:rowOff>0</xdr:rowOff>
    </xdr:from>
    <xdr:ext cx="304800" cy="247650"/>
    <xdr:sp macro="" textlink="">
      <xdr:nvSpPr>
        <xdr:cNvPr id="24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7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26</xdr:row>
      <xdr:rowOff>0</xdr:rowOff>
    </xdr:from>
    <xdr:ext cx="304800" cy="247650"/>
    <xdr:sp macro="" textlink="">
      <xdr:nvSpPr>
        <xdr:cNvPr id="24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8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25</xdr:row>
      <xdr:rowOff>0</xdr:rowOff>
    </xdr:from>
    <xdr:ext cx="301137" cy="254244"/>
    <xdr:sp macro="" textlink="">
      <xdr:nvSpPr>
        <xdr:cNvPr id="24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9090000}"/>
            </a:ext>
          </a:extLst>
        </xdr:cNvPr>
        <xdr:cNvSpPr/>
      </xdr:nvSpPr>
      <xdr:spPr bwMode="auto">
        <a:xfrm>
          <a:off x="2714625" y="40386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25</xdr:row>
      <xdr:rowOff>0</xdr:rowOff>
    </xdr:from>
    <xdr:ext cx="304800" cy="254244"/>
    <xdr:sp macro="" textlink="">
      <xdr:nvSpPr>
        <xdr:cNvPr id="241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A090000}"/>
            </a:ext>
          </a:extLst>
        </xdr:cNvPr>
        <xdr:cNvSpPr/>
      </xdr:nvSpPr>
      <xdr:spPr bwMode="auto">
        <a:xfrm>
          <a:off x="4457700" y="40386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25</xdr:row>
      <xdr:rowOff>0</xdr:rowOff>
    </xdr:from>
    <xdr:ext cx="304800" cy="247650"/>
    <xdr:sp macro="" textlink="">
      <xdr:nvSpPr>
        <xdr:cNvPr id="24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B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25</xdr:row>
      <xdr:rowOff>0</xdr:rowOff>
    </xdr:from>
    <xdr:ext cx="304800" cy="247650"/>
    <xdr:sp macro="" textlink="">
      <xdr:nvSpPr>
        <xdr:cNvPr id="24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C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25</xdr:row>
      <xdr:rowOff>0</xdr:rowOff>
    </xdr:from>
    <xdr:ext cx="304800" cy="247650"/>
    <xdr:sp macro="" textlink="">
      <xdr:nvSpPr>
        <xdr:cNvPr id="241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D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25</xdr:row>
      <xdr:rowOff>0</xdr:rowOff>
    </xdr:from>
    <xdr:ext cx="304800" cy="247650"/>
    <xdr:sp macro="" textlink="">
      <xdr:nvSpPr>
        <xdr:cNvPr id="241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E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25</xdr:row>
      <xdr:rowOff>0</xdr:rowOff>
    </xdr:from>
    <xdr:ext cx="304800" cy="247650"/>
    <xdr:sp macro="" textlink="">
      <xdr:nvSpPr>
        <xdr:cNvPr id="24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F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25</xdr:row>
      <xdr:rowOff>0</xdr:rowOff>
    </xdr:from>
    <xdr:ext cx="304800" cy="247650"/>
    <xdr:sp macro="" textlink="">
      <xdr:nvSpPr>
        <xdr:cNvPr id="24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0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25</xdr:row>
      <xdr:rowOff>0</xdr:rowOff>
    </xdr:from>
    <xdr:ext cx="304800" cy="247650"/>
    <xdr:sp macro="" textlink="">
      <xdr:nvSpPr>
        <xdr:cNvPr id="241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1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25</xdr:row>
      <xdr:rowOff>0</xdr:rowOff>
    </xdr:from>
    <xdr:ext cx="304800" cy="247650"/>
    <xdr:sp macro="" textlink="">
      <xdr:nvSpPr>
        <xdr:cNvPr id="241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2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25</xdr:row>
      <xdr:rowOff>0</xdr:rowOff>
    </xdr:from>
    <xdr:ext cx="304800" cy="247650"/>
    <xdr:sp macro="" textlink="">
      <xdr:nvSpPr>
        <xdr:cNvPr id="24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3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25</xdr:row>
      <xdr:rowOff>0</xdr:rowOff>
    </xdr:from>
    <xdr:ext cx="304800" cy="247650"/>
    <xdr:sp macro="" textlink="">
      <xdr:nvSpPr>
        <xdr:cNvPr id="24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4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25</xdr:row>
      <xdr:rowOff>0</xdr:rowOff>
    </xdr:from>
    <xdr:ext cx="304800" cy="247650"/>
    <xdr:sp macro="" textlink="">
      <xdr:nvSpPr>
        <xdr:cNvPr id="242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5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25</xdr:row>
      <xdr:rowOff>0</xdr:rowOff>
    </xdr:from>
    <xdr:ext cx="304800" cy="247650"/>
    <xdr:sp macro="" textlink="">
      <xdr:nvSpPr>
        <xdr:cNvPr id="242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6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25</xdr:row>
      <xdr:rowOff>0</xdr:rowOff>
    </xdr:from>
    <xdr:ext cx="304800" cy="247650"/>
    <xdr:sp macro="" textlink="">
      <xdr:nvSpPr>
        <xdr:cNvPr id="24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7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25</xdr:row>
      <xdr:rowOff>0</xdr:rowOff>
    </xdr:from>
    <xdr:ext cx="304800" cy="247650"/>
    <xdr:sp macro="" textlink="">
      <xdr:nvSpPr>
        <xdr:cNvPr id="24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8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25</xdr:row>
      <xdr:rowOff>0</xdr:rowOff>
    </xdr:from>
    <xdr:ext cx="304800" cy="247650"/>
    <xdr:sp macro="" textlink="">
      <xdr:nvSpPr>
        <xdr:cNvPr id="242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9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25</xdr:row>
      <xdr:rowOff>0</xdr:rowOff>
    </xdr:from>
    <xdr:ext cx="304800" cy="247650"/>
    <xdr:sp macro="" textlink="">
      <xdr:nvSpPr>
        <xdr:cNvPr id="242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A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25</xdr:row>
      <xdr:rowOff>0</xdr:rowOff>
    </xdr:from>
    <xdr:ext cx="304800" cy="247650"/>
    <xdr:sp macro="" textlink="">
      <xdr:nvSpPr>
        <xdr:cNvPr id="24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B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25</xdr:row>
      <xdr:rowOff>0</xdr:rowOff>
    </xdr:from>
    <xdr:ext cx="304800" cy="247650"/>
    <xdr:sp macro="" textlink="">
      <xdr:nvSpPr>
        <xdr:cNvPr id="24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C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25</xdr:row>
      <xdr:rowOff>0</xdr:rowOff>
    </xdr:from>
    <xdr:ext cx="304800" cy="247650"/>
    <xdr:sp macro="" textlink="">
      <xdr:nvSpPr>
        <xdr:cNvPr id="242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D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25</xdr:row>
      <xdr:rowOff>0</xdr:rowOff>
    </xdr:from>
    <xdr:ext cx="304800" cy="247650"/>
    <xdr:sp macro="" textlink="">
      <xdr:nvSpPr>
        <xdr:cNvPr id="243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E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25</xdr:row>
      <xdr:rowOff>0</xdr:rowOff>
    </xdr:from>
    <xdr:ext cx="304800" cy="247650"/>
    <xdr:sp macro="" textlink="">
      <xdr:nvSpPr>
        <xdr:cNvPr id="24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F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27</xdr:row>
      <xdr:rowOff>0</xdr:rowOff>
    </xdr:from>
    <xdr:ext cx="301137" cy="254244"/>
    <xdr:sp macro="" textlink="">
      <xdr:nvSpPr>
        <xdr:cNvPr id="24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0090000}"/>
            </a:ext>
          </a:extLst>
        </xdr:cNvPr>
        <xdr:cNvSpPr/>
      </xdr:nvSpPr>
      <xdr:spPr bwMode="auto">
        <a:xfrm>
          <a:off x="2714625" y="40386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27</xdr:row>
      <xdr:rowOff>0</xdr:rowOff>
    </xdr:from>
    <xdr:ext cx="304800" cy="254244"/>
    <xdr:sp macro="" textlink="">
      <xdr:nvSpPr>
        <xdr:cNvPr id="243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1090000}"/>
            </a:ext>
          </a:extLst>
        </xdr:cNvPr>
        <xdr:cNvSpPr/>
      </xdr:nvSpPr>
      <xdr:spPr bwMode="auto">
        <a:xfrm>
          <a:off x="4457700" y="40386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27</xdr:row>
      <xdr:rowOff>0</xdr:rowOff>
    </xdr:from>
    <xdr:ext cx="304800" cy="247650"/>
    <xdr:sp macro="" textlink="">
      <xdr:nvSpPr>
        <xdr:cNvPr id="243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2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27</xdr:row>
      <xdr:rowOff>0</xdr:rowOff>
    </xdr:from>
    <xdr:ext cx="304800" cy="247650"/>
    <xdr:sp macro="" textlink="">
      <xdr:nvSpPr>
        <xdr:cNvPr id="24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3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27</xdr:row>
      <xdr:rowOff>0</xdr:rowOff>
    </xdr:from>
    <xdr:ext cx="304800" cy="247650"/>
    <xdr:sp macro="" textlink="">
      <xdr:nvSpPr>
        <xdr:cNvPr id="243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4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27</xdr:row>
      <xdr:rowOff>0</xdr:rowOff>
    </xdr:from>
    <xdr:ext cx="304800" cy="247650"/>
    <xdr:sp macro="" textlink="">
      <xdr:nvSpPr>
        <xdr:cNvPr id="243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5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27</xdr:row>
      <xdr:rowOff>0</xdr:rowOff>
    </xdr:from>
    <xdr:ext cx="304800" cy="247650"/>
    <xdr:sp macro="" textlink="">
      <xdr:nvSpPr>
        <xdr:cNvPr id="243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6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27</xdr:row>
      <xdr:rowOff>0</xdr:rowOff>
    </xdr:from>
    <xdr:ext cx="304800" cy="247650"/>
    <xdr:sp macro="" textlink="">
      <xdr:nvSpPr>
        <xdr:cNvPr id="24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7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27</xdr:row>
      <xdr:rowOff>0</xdr:rowOff>
    </xdr:from>
    <xdr:ext cx="304800" cy="247650"/>
    <xdr:sp macro="" textlink="">
      <xdr:nvSpPr>
        <xdr:cNvPr id="244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8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27</xdr:row>
      <xdr:rowOff>0</xdr:rowOff>
    </xdr:from>
    <xdr:ext cx="304800" cy="247650"/>
    <xdr:sp macro="" textlink="">
      <xdr:nvSpPr>
        <xdr:cNvPr id="244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9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27</xdr:row>
      <xdr:rowOff>0</xdr:rowOff>
    </xdr:from>
    <xdr:ext cx="304800" cy="247650"/>
    <xdr:sp macro="" textlink="">
      <xdr:nvSpPr>
        <xdr:cNvPr id="244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A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27</xdr:row>
      <xdr:rowOff>0</xdr:rowOff>
    </xdr:from>
    <xdr:ext cx="304800" cy="247650"/>
    <xdr:sp macro="" textlink="">
      <xdr:nvSpPr>
        <xdr:cNvPr id="24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B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27</xdr:row>
      <xdr:rowOff>0</xdr:rowOff>
    </xdr:from>
    <xdr:ext cx="304800" cy="247650"/>
    <xdr:sp macro="" textlink="">
      <xdr:nvSpPr>
        <xdr:cNvPr id="244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C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27</xdr:row>
      <xdr:rowOff>0</xdr:rowOff>
    </xdr:from>
    <xdr:ext cx="304800" cy="247650"/>
    <xdr:sp macro="" textlink="">
      <xdr:nvSpPr>
        <xdr:cNvPr id="244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D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27</xdr:row>
      <xdr:rowOff>0</xdr:rowOff>
    </xdr:from>
    <xdr:ext cx="304800" cy="247650"/>
    <xdr:sp macro="" textlink="">
      <xdr:nvSpPr>
        <xdr:cNvPr id="24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E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27</xdr:row>
      <xdr:rowOff>0</xdr:rowOff>
    </xdr:from>
    <xdr:ext cx="304800" cy="247650"/>
    <xdr:sp macro="" textlink="">
      <xdr:nvSpPr>
        <xdr:cNvPr id="24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F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27</xdr:row>
      <xdr:rowOff>0</xdr:rowOff>
    </xdr:from>
    <xdr:ext cx="304800" cy="247650"/>
    <xdr:sp macro="" textlink="">
      <xdr:nvSpPr>
        <xdr:cNvPr id="244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0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27</xdr:row>
      <xdr:rowOff>0</xdr:rowOff>
    </xdr:from>
    <xdr:ext cx="304800" cy="247650"/>
    <xdr:sp macro="" textlink="">
      <xdr:nvSpPr>
        <xdr:cNvPr id="244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1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27</xdr:row>
      <xdr:rowOff>0</xdr:rowOff>
    </xdr:from>
    <xdr:ext cx="304800" cy="247650"/>
    <xdr:sp macro="" textlink="">
      <xdr:nvSpPr>
        <xdr:cNvPr id="24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2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27</xdr:row>
      <xdr:rowOff>0</xdr:rowOff>
    </xdr:from>
    <xdr:ext cx="304800" cy="247650"/>
    <xdr:sp macro="" textlink="">
      <xdr:nvSpPr>
        <xdr:cNvPr id="24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3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27</xdr:row>
      <xdr:rowOff>0</xdr:rowOff>
    </xdr:from>
    <xdr:ext cx="304800" cy="247650"/>
    <xdr:sp macro="" textlink="">
      <xdr:nvSpPr>
        <xdr:cNvPr id="245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4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27</xdr:row>
      <xdr:rowOff>0</xdr:rowOff>
    </xdr:from>
    <xdr:ext cx="304800" cy="247650"/>
    <xdr:sp macro="" textlink="">
      <xdr:nvSpPr>
        <xdr:cNvPr id="24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5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27</xdr:row>
      <xdr:rowOff>0</xdr:rowOff>
    </xdr:from>
    <xdr:ext cx="304800" cy="247650"/>
    <xdr:sp macro="" textlink="">
      <xdr:nvSpPr>
        <xdr:cNvPr id="24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6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28</xdr:row>
      <xdr:rowOff>0</xdr:rowOff>
    </xdr:from>
    <xdr:ext cx="301137" cy="254244"/>
    <xdr:sp macro="" textlink="">
      <xdr:nvSpPr>
        <xdr:cNvPr id="24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7090000}"/>
            </a:ext>
          </a:extLst>
        </xdr:cNvPr>
        <xdr:cNvSpPr/>
      </xdr:nvSpPr>
      <xdr:spPr bwMode="auto">
        <a:xfrm>
          <a:off x="2714625" y="40386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28</xdr:row>
      <xdr:rowOff>0</xdr:rowOff>
    </xdr:from>
    <xdr:ext cx="304800" cy="254244"/>
    <xdr:sp macro="" textlink="">
      <xdr:nvSpPr>
        <xdr:cNvPr id="245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8090000}"/>
            </a:ext>
          </a:extLst>
        </xdr:cNvPr>
        <xdr:cNvSpPr/>
      </xdr:nvSpPr>
      <xdr:spPr bwMode="auto">
        <a:xfrm>
          <a:off x="4457700" y="40386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28</xdr:row>
      <xdr:rowOff>0</xdr:rowOff>
    </xdr:from>
    <xdr:ext cx="304800" cy="247650"/>
    <xdr:sp macro="" textlink="">
      <xdr:nvSpPr>
        <xdr:cNvPr id="24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9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28</xdr:row>
      <xdr:rowOff>0</xdr:rowOff>
    </xdr:from>
    <xdr:ext cx="304800" cy="247650"/>
    <xdr:sp macro="" textlink="">
      <xdr:nvSpPr>
        <xdr:cNvPr id="24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A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28</xdr:row>
      <xdr:rowOff>0</xdr:rowOff>
    </xdr:from>
    <xdr:ext cx="304800" cy="247650"/>
    <xdr:sp macro="" textlink="">
      <xdr:nvSpPr>
        <xdr:cNvPr id="245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B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28</xdr:row>
      <xdr:rowOff>0</xdr:rowOff>
    </xdr:from>
    <xdr:ext cx="304800" cy="247650"/>
    <xdr:sp macro="" textlink="">
      <xdr:nvSpPr>
        <xdr:cNvPr id="246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C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28</xdr:row>
      <xdr:rowOff>0</xdr:rowOff>
    </xdr:from>
    <xdr:ext cx="304800" cy="247650"/>
    <xdr:sp macro="" textlink="">
      <xdr:nvSpPr>
        <xdr:cNvPr id="24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D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28</xdr:row>
      <xdr:rowOff>0</xdr:rowOff>
    </xdr:from>
    <xdr:ext cx="304800" cy="247650"/>
    <xdr:sp macro="" textlink="">
      <xdr:nvSpPr>
        <xdr:cNvPr id="24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E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28</xdr:row>
      <xdr:rowOff>0</xdr:rowOff>
    </xdr:from>
    <xdr:ext cx="304800" cy="247650"/>
    <xdr:sp macro="" textlink="">
      <xdr:nvSpPr>
        <xdr:cNvPr id="246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F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28</xdr:row>
      <xdr:rowOff>0</xdr:rowOff>
    </xdr:from>
    <xdr:ext cx="304800" cy="247650"/>
    <xdr:sp macro="" textlink="">
      <xdr:nvSpPr>
        <xdr:cNvPr id="246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0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28</xdr:row>
      <xdr:rowOff>0</xdr:rowOff>
    </xdr:from>
    <xdr:ext cx="304800" cy="247650"/>
    <xdr:sp macro="" textlink="">
      <xdr:nvSpPr>
        <xdr:cNvPr id="24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1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28</xdr:row>
      <xdr:rowOff>0</xdr:rowOff>
    </xdr:from>
    <xdr:ext cx="304800" cy="247650"/>
    <xdr:sp macro="" textlink="">
      <xdr:nvSpPr>
        <xdr:cNvPr id="24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2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28</xdr:row>
      <xdr:rowOff>0</xdr:rowOff>
    </xdr:from>
    <xdr:ext cx="304800" cy="247650"/>
    <xdr:sp macro="" textlink="">
      <xdr:nvSpPr>
        <xdr:cNvPr id="246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3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28</xdr:row>
      <xdr:rowOff>0</xdr:rowOff>
    </xdr:from>
    <xdr:ext cx="304800" cy="247650"/>
    <xdr:sp macro="" textlink="">
      <xdr:nvSpPr>
        <xdr:cNvPr id="246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4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28</xdr:row>
      <xdr:rowOff>0</xdr:rowOff>
    </xdr:from>
    <xdr:ext cx="304800" cy="247650"/>
    <xdr:sp macro="" textlink="">
      <xdr:nvSpPr>
        <xdr:cNvPr id="24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5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28</xdr:row>
      <xdr:rowOff>0</xdr:rowOff>
    </xdr:from>
    <xdr:ext cx="304800" cy="247650"/>
    <xdr:sp macro="" textlink="">
      <xdr:nvSpPr>
        <xdr:cNvPr id="24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6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28</xdr:row>
      <xdr:rowOff>0</xdr:rowOff>
    </xdr:from>
    <xdr:ext cx="304800" cy="247650"/>
    <xdr:sp macro="" textlink="">
      <xdr:nvSpPr>
        <xdr:cNvPr id="247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7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28</xdr:row>
      <xdr:rowOff>0</xdr:rowOff>
    </xdr:from>
    <xdr:ext cx="304800" cy="247650"/>
    <xdr:sp macro="" textlink="">
      <xdr:nvSpPr>
        <xdr:cNvPr id="247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8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28</xdr:row>
      <xdr:rowOff>0</xdr:rowOff>
    </xdr:from>
    <xdr:ext cx="304800" cy="247650"/>
    <xdr:sp macro="" textlink="">
      <xdr:nvSpPr>
        <xdr:cNvPr id="24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9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28</xdr:row>
      <xdr:rowOff>0</xdr:rowOff>
    </xdr:from>
    <xdr:ext cx="304800" cy="247650"/>
    <xdr:sp macro="" textlink="">
      <xdr:nvSpPr>
        <xdr:cNvPr id="24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A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28</xdr:row>
      <xdr:rowOff>0</xdr:rowOff>
    </xdr:from>
    <xdr:ext cx="304800" cy="247650"/>
    <xdr:sp macro="" textlink="">
      <xdr:nvSpPr>
        <xdr:cNvPr id="247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B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28</xdr:row>
      <xdr:rowOff>0</xdr:rowOff>
    </xdr:from>
    <xdr:ext cx="304800" cy="247650"/>
    <xdr:sp macro="" textlink="">
      <xdr:nvSpPr>
        <xdr:cNvPr id="24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C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28</xdr:row>
      <xdr:rowOff>0</xdr:rowOff>
    </xdr:from>
    <xdr:ext cx="304800" cy="247650"/>
    <xdr:sp macro="" textlink="">
      <xdr:nvSpPr>
        <xdr:cNvPr id="247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D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29</xdr:row>
      <xdr:rowOff>0</xdr:rowOff>
    </xdr:from>
    <xdr:ext cx="301137" cy="254244"/>
    <xdr:sp macro="" textlink="">
      <xdr:nvSpPr>
        <xdr:cNvPr id="24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E090000}"/>
            </a:ext>
          </a:extLst>
        </xdr:cNvPr>
        <xdr:cNvSpPr/>
      </xdr:nvSpPr>
      <xdr:spPr bwMode="auto">
        <a:xfrm>
          <a:off x="2714625" y="40386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29</xdr:row>
      <xdr:rowOff>0</xdr:rowOff>
    </xdr:from>
    <xdr:ext cx="304800" cy="254244"/>
    <xdr:sp macro="" textlink="">
      <xdr:nvSpPr>
        <xdr:cNvPr id="247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F090000}"/>
            </a:ext>
          </a:extLst>
        </xdr:cNvPr>
        <xdr:cNvSpPr/>
      </xdr:nvSpPr>
      <xdr:spPr bwMode="auto">
        <a:xfrm>
          <a:off x="4457700" y="40386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29</xdr:row>
      <xdr:rowOff>0</xdr:rowOff>
    </xdr:from>
    <xdr:ext cx="304800" cy="247650"/>
    <xdr:sp macro="" textlink="">
      <xdr:nvSpPr>
        <xdr:cNvPr id="24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0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29</xdr:row>
      <xdr:rowOff>0</xdr:rowOff>
    </xdr:from>
    <xdr:ext cx="304800" cy="247650"/>
    <xdr:sp macro="" textlink="">
      <xdr:nvSpPr>
        <xdr:cNvPr id="248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1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29</xdr:row>
      <xdr:rowOff>0</xdr:rowOff>
    </xdr:from>
    <xdr:ext cx="304800" cy="247650"/>
    <xdr:sp macro="" textlink="">
      <xdr:nvSpPr>
        <xdr:cNvPr id="248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2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29</xdr:row>
      <xdr:rowOff>0</xdr:rowOff>
    </xdr:from>
    <xdr:ext cx="304800" cy="247650"/>
    <xdr:sp macro="" textlink="">
      <xdr:nvSpPr>
        <xdr:cNvPr id="248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3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29</xdr:row>
      <xdr:rowOff>0</xdr:rowOff>
    </xdr:from>
    <xdr:ext cx="304800" cy="247650"/>
    <xdr:sp macro="" textlink="">
      <xdr:nvSpPr>
        <xdr:cNvPr id="248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4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29</xdr:row>
      <xdr:rowOff>0</xdr:rowOff>
    </xdr:from>
    <xdr:ext cx="304800" cy="247650"/>
    <xdr:sp macro="" textlink="">
      <xdr:nvSpPr>
        <xdr:cNvPr id="24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5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29</xdr:row>
      <xdr:rowOff>0</xdr:rowOff>
    </xdr:from>
    <xdr:ext cx="304800" cy="247650"/>
    <xdr:sp macro="" textlink="">
      <xdr:nvSpPr>
        <xdr:cNvPr id="248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6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29</xdr:row>
      <xdr:rowOff>0</xdr:rowOff>
    </xdr:from>
    <xdr:ext cx="304800" cy="247650"/>
    <xdr:sp macro="" textlink="">
      <xdr:nvSpPr>
        <xdr:cNvPr id="248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7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29</xdr:row>
      <xdr:rowOff>0</xdr:rowOff>
    </xdr:from>
    <xdr:ext cx="304800" cy="247650"/>
    <xdr:sp macro="" textlink="">
      <xdr:nvSpPr>
        <xdr:cNvPr id="248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8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29</xdr:row>
      <xdr:rowOff>0</xdr:rowOff>
    </xdr:from>
    <xdr:ext cx="304800" cy="247650"/>
    <xdr:sp macro="" textlink="">
      <xdr:nvSpPr>
        <xdr:cNvPr id="24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9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29</xdr:row>
      <xdr:rowOff>0</xdr:rowOff>
    </xdr:from>
    <xdr:ext cx="304800" cy="247650"/>
    <xdr:sp macro="" textlink="">
      <xdr:nvSpPr>
        <xdr:cNvPr id="249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A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29</xdr:row>
      <xdr:rowOff>0</xdr:rowOff>
    </xdr:from>
    <xdr:ext cx="304800" cy="247650"/>
    <xdr:sp macro="" textlink="">
      <xdr:nvSpPr>
        <xdr:cNvPr id="249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B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29</xdr:row>
      <xdr:rowOff>0</xdr:rowOff>
    </xdr:from>
    <xdr:ext cx="304800" cy="247650"/>
    <xdr:sp macro="" textlink="">
      <xdr:nvSpPr>
        <xdr:cNvPr id="249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C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29</xdr:row>
      <xdr:rowOff>0</xdr:rowOff>
    </xdr:from>
    <xdr:ext cx="304800" cy="247650"/>
    <xdr:sp macro="" textlink="">
      <xdr:nvSpPr>
        <xdr:cNvPr id="24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D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29</xdr:row>
      <xdr:rowOff>0</xdr:rowOff>
    </xdr:from>
    <xdr:ext cx="304800" cy="247650"/>
    <xdr:sp macro="" textlink="">
      <xdr:nvSpPr>
        <xdr:cNvPr id="249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E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29</xdr:row>
      <xdr:rowOff>0</xdr:rowOff>
    </xdr:from>
    <xdr:ext cx="304800" cy="247650"/>
    <xdr:sp macro="" textlink="">
      <xdr:nvSpPr>
        <xdr:cNvPr id="249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F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29</xdr:row>
      <xdr:rowOff>0</xdr:rowOff>
    </xdr:from>
    <xdr:ext cx="304800" cy="247650"/>
    <xdr:sp macro="" textlink="">
      <xdr:nvSpPr>
        <xdr:cNvPr id="249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0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29</xdr:row>
      <xdr:rowOff>0</xdr:rowOff>
    </xdr:from>
    <xdr:ext cx="304800" cy="247650"/>
    <xdr:sp macro="" textlink="">
      <xdr:nvSpPr>
        <xdr:cNvPr id="24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1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29</xdr:row>
      <xdr:rowOff>0</xdr:rowOff>
    </xdr:from>
    <xdr:ext cx="304800" cy="247650"/>
    <xdr:sp macro="" textlink="">
      <xdr:nvSpPr>
        <xdr:cNvPr id="249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2090000}"/>
            </a:ext>
          </a:extLst>
        </xdr:cNvPr>
        <xdr:cNvSpPr/>
      </xdr:nvSpPr>
      <xdr:spPr bwMode="auto">
        <a:xfrm>
          <a:off x="44577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29</xdr:row>
      <xdr:rowOff>0</xdr:rowOff>
    </xdr:from>
    <xdr:ext cx="304800" cy="247650"/>
    <xdr:sp macro="" textlink="">
      <xdr:nvSpPr>
        <xdr:cNvPr id="24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3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29</xdr:row>
      <xdr:rowOff>0</xdr:rowOff>
    </xdr:from>
    <xdr:ext cx="304800" cy="247650"/>
    <xdr:sp macro="" textlink="">
      <xdr:nvSpPr>
        <xdr:cNvPr id="25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4090000}"/>
            </a:ext>
          </a:extLst>
        </xdr:cNvPr>
        <xdr:cNvSpPr/>
      </xdr:nvSpPr>
      <xdr:spPr bwMode="auto">
        <a:xfrm>
          <a:off x="4419600" y="40386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14</xdr:col>
      <xdr:colOff>38100</xdr:colOff>
      <xdr:row>30</xdr:row>
      <xdr:rowOff>19050</xdr:rowOff>
    </xdr:from>
    <xdr:to>
      <xdr:col>15</xdr:col>
      <xdr:colOff>44694</xdr:colOff>
      <xdr:row>30</xdr:row>
      <xdr:rowOff>204421</xdr:rowOff>
    </xdr:to>
    <xdr:sp macro="" textlink="">
      <xdr:nvSpPr>
        <xdr:cNvPr id="2501" name="テキスト ボックス 2500">
          <a:extLst>
            <a:ext uri="{FF2B5EF4-FFF2-40B4-BE49-F238E27FC236}">
              <a16:creationId xmlns:a16="http://schemas.microsoft.com/office/drawing/2014/main" id="{00000000-0008-0000-0400-0000C5090000}"/>
            </a:ext>
          </a:extLst>
        </xdr:cNvPr>
        <xdr:cNvSpPr txBox="1"/>
      </xdr:nvSpPr>
      <xdr:spPr>
        <a:xfrm>
          <a:off x="5829300" y="12630150"/>
          <a:ext cx="197094" cy="185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en-US" altLang="ja-JP" sz="900">
              <a:latin typeface="HG丸ｺﾞｼｯｸM-PRO" panose="020F0600000000000000" pitchFamily="50" charset="-128"/>
              <a:ea typeface="HG丸ｺﾞｼｯｸM-PRO" panose="020F0600000000000000" pitchFamily="50" charset="-128"/>
            </a:rPr>
            <a:t>A</a:t>
          </a:r>
          <a:endParaRPr kumimoji="1" lang="ja-JP" altLang="en-US" sz="900">
            <a:latin typeface="HG丸ｺﾞｼｯｸM-PRO" panose="020F0600000000000000" pitchFamily="50" charset="-128"/>
            <a:ea typeface="HG丸ｺﾞｼｯｸM-PRO" panose="020F0600000000000000" pitchFamily="50" charset="-128"/>
          </a:endParaRPr>
        </a:p>
      </xdr:txBody>
    </xdr:sp>
    <xdr:clientData/>
  </xdr:twoCellAnchor>
  <xdr:twoCellAnchor>
    <xdr:from>
      <xdr:col>2</xdr:col>
      <xdr:colOff>742950</xdr:colOff>
      <xdr:row>36</xdr:row>
      <xdr:rowOff>9525</xdr:rowOff>
    </xdr:from>
    <xdr:to>
      <xdr:col>8</xdr:col>
      <xdr:colOff>77666</xdr:colOff>
      <xdr:row>36</xdr:row>
      <xdr:rowOff>170717</xdr:rowOff>
    </xdr:to>
    <xdr:sp macro="" textlink="">
      <xdr:nvSpPr>
        <xdr:cNvPr id="2502" name="テキスト ボックス 2501">
          <a:extLst>
            <a:ext uri="{FF2B5EF4-FFF2-40B4-BE49-F238E27FC236}">
              <a16:creationId xmlns:a16="http://schemas.microsoft.com/office/drawing/2014/main" id="{00000000-0008-0000-0400-0000C6090000}"/>
            </a:ext>
          </a:extLst>
        </xdr:cNvPr>
        <xdr:cNvSpPr txBox="1"/>
      </xdr:nvSpPr>
      <xdr:spPr>
        <a:xfrm>
          <a:off x="1790700" y="14935200"/>
          <a:ext cx="1915991" cy="161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700">
              <a:latin typeface="HG丸ｺﾞｼｯｸM-PRO" panose="020F0600000000000000" pitchFamily="50" charset="-128"/>
              <a:ea typeface="HG丸ｺﾞｼｯｸM-PRO" panose="020F0600000000000000" pitchFamily="50" charset="-128"/>
            </a:rPr>
            <a:t>（最高</a:t>
          </a:r>
          <a:r>
            <a:rPr kumimoji="1" lang="en-US" altLang="ja-JP" sz="700">
              <a:latin typeface="HG丸ｺﾞｼｯｸM-PRO" panose="020F0600000000000000" pitchFamily="50" charset="-128"/>
              <a:ea typeface="HG丸ｺﾞｼｯｸM-PRO" panose="020F0600000000000000" pitchFamily="50" charset="-128"/>
            </a:rPr>
            <a:t>8</a:t>
          </a:r>
          <a:r>
            <a:rPr kumimoji="1" lang="ja-JP" altLang="en-US" sz="700">
              <a:latin typeface="HG丸ｺﾞｼｯｸM-PRO" panose="020F0600000000000000" pitchFamily="50" charset="-128"/>
              <a:ea typeface="HG丸ｺﾞｼｯｸM-PRO" panose="020F0600000000000000" pitchFamily="50" charset="-128"/>
            </a:rPr>
            <a:t>万</a:t>
          </a:r>
          <a:r>
            <a:rPr kumimoji="1" lang="en-US" altLang="ja-JP" sz="700">
              <a:latin typeface="HG丸ｺﾞｼｯｸM-PRO" panose="020F0600000000000000" pitchFamily="50" charset="-128"/>
              <a:ea typeface="HG丸ｺﾞｼｯｸM-PRO" panose="020F0600000000000000" pitchFamily="50" charset="-128"/>
            </a:rPr>
            <a:t>8</a:t>
          </a:r>
          <a:r>
            <a:rPr kumimoji="1" lang="ja-JP" altLang="en-US" sz="700">
              <a:latin typeface="HG丸ｺﾞｼｯｸM-PRO" panose="020F0600000000000000" pitchFamily="50" charset="-128"/>
              <a:ea typeface="HG丸ｺﾞｼｯｸM-PRO" panose="020F0600000000000000" pitchFamily="50" charset="-128"/>
            </a:rPr>
            <a:t>千円、赤字のときは０円）</a:t>
          </a:r>
        </a:p>
      </xdr:txBody>
    </xdr:sp>
    <xdr:clientData/>
  </xdr:twoCellAnchor>
  <xdr:oneCellAnchor>
    <xdr:from>
      <xdr:col>6</xdr:col>
      <xdr:colOff>9525</xdr:colOff>
      <xdr:row>41</xdr:row>
      <xdr:rowOff>0</xdr:rowOff>
    </xdr:from>
    <xdr:ext cx="301137" cy="254244"/>
    <xdr:sp macro="" textlink="">
      <xdr:nvSpPr>
        <xdr:cNvPr id="25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7090000}"/>
            </a:ext>
          </a:extLst>
        </xdr:cNvPr>
        <xdr:cNvSpPr/>
      </xdr:nvSpPr>
      <xdr:spPr bwMode="auto">
        <a:xfrm>
          <a:off x="2714625" y="3743325"/>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41</xdr:row>
      <xdr:rowOff>0</xdr:rowOff>
    </xdr:from>
    <xdr:ext cx="304800" cy="254244"/>
    <xdr:sp macro="" textlink="">
      <xdr:nvSpPr>
        <xdr:cNvPr id="250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8090000}"/>
            </a:ext>
          </a:extLst>
        </xdr:cNvPr>
        <xdr:cNvSpPr/>
      </xdr:nvSpPr>
      <xdr:spPr bwMode="auto">
        <a:xfrm>
          <a:off x="4457700" y="3743325"/>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41</xdr:row>
      <xdr:rowOff>0</xdr:rowOff>
    </xdr:from>
    <xdr:ext cx="304800" cy="247650"/>
    <xdr:sp macro="" textlink="">
      <xdr:nvSpPr>
        <xdr:cNvPr id="25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9090000}"/>
            </a:ext>
          </a:extLst>
        </xdr:cNvPr>
        <xdr:cNvSpPr/>
      </xdr:nvSpPr>
      <xdr:spPr bwMode="auto">
        <a:xfrm>
          <a:off x="44196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41</xdr:row>
      <xdr:rowOff>0</xdr:rowOff>
    </xdr:from>
    <xdr:ext cx="304800" cy="247650"/>
    <xdr:sp macro="" textlink="">
      <xdr:nvSpPr>
        <xdr:cNvPr id="25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A090000}"/>
            </a:ext>
          </a:extLst>
        </xdr:cNvPr>
        <xdr:cNvSpPr/>
      </xdr:nvSpPr>
      <xdr:spPr bwMode="auto">
        <a:xfrm>
          <a:off x="44196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41</xdr:row>
      <xdr:rowOff>0</xdr:rowOff>
    </xdr:from>
    <xdr:ext cx="304800" cy="247650"/>
    <xdr:sp macro="" textlink="">
      <xdr:nvSpPr>
        <xdr:cNvPr id="250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B090000}"/>
            </a:ext>
          </a:extLst>
        </xdr:cNvPr>
        <xdr:cNvSpPr/>
      </xdr:nvSpPr>
      <xdr:spPr bwMode="auto">
        <a:xfrm>
          <a:off x="44577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41</xdr:row>
      <xdr:rowOff>0</xdr:rowOff>
    </xdr:from>
    <xdr:ext cx="304800" cy="247650"/>
    <xdr:sp macro="" textlink="">
      <xdr:nvSpPr>
        <xdr:cNvPr id="250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C090000}"/>
            </a:ext>
          </a:extLst>
        </xdr:cNvPr>
        <xdr:cNvSpPr/>
      </xdr:nvSpPr>
      <xdr:spPr bwMode="auto">
        <a:xfrm>
          <a:off x="44196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41</xdr:row>
      <xdr:rowOff>0</xdr:rowOff>
    </xdr:from>
    <xdr:ext cx="304800" cy="247650"/>
    <xdr:sp macro="" textlink="">
      <xdr:nvSpPr>
        <xdr:cNvPr id="25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D090000}"/>
            </a:ext>
          </a:extLst>
        </xdr:cNvPr>
        <xdr:cNvSpPr/>
      </xdr:nvSpPr>
      <xdr:spPr bwMode="auto">
        <a:xfrm>
          <a:off x="44196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41</xdr:row>
      <xdr:rowOff>0</xdr:rowOff>
    </xdr:from>
    <xdr:ext cx="304800" cy="247650"/>
    <xdr:sp macro="" textlink="">
      <xdr:nvSpPr>
        <xdr:cNvPr id="25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E090000}"/>
            </a:ext>
          </a:extLst>
        </xdr:cNvPr>
        <xdr:cNvSpPr/>
      </xdr:nvSpPr>
      <xdr:spPr bwMode="auto">
        <a:xfrm>
          <a:off x="44196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41</xdr:row>
      <xdr:rowOff>0</xdr:rowOff>
    </xdr:from>
    <xdr:ext cx="304800" cy="247650"/>
    <xdr:sp macro="" textlink="">
      <xdr:nvSpPr>
        <xdr:cNvPr id="251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F090000}"/>
            </a:ext>
          </a:extLst>
        </xdr:cNvPr>
        <xdr:cNvSpPr/>
      </xdr:nvSpPr>
      <xdr:spPr bwMode="auto">
        <a:xfrm>
          <a:off x="44577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41</xdr:row>
      <xdr:rowOff>0</xdr:rowOff>
    </xdr:from>
    <xdr:ext cx="304800" cy="247650"/>
    <xdr:sp macro="" textlink="">
      <xdr:nvSpPr>
        <xdr:cNvPr id="251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0090000}"/>
            </a:ext>
          </a:extLst>
        </xdr:cNvPr>
        <xdr:cNvSpPr/>
      </xdr:nvSpPr>
      <xdr:spPr bwMode="auto">
        <a:xfrm>
          <a:off x="44196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41</xdr:row>
      <xdr:rowOff>0</xdr:rowOff>
    </xdr:from>
    <xdr:ext cx="304800" cy="247650"/>
    <xdr:sp macro="" textlink="">
      <xdr:nvSpPr>
        <xdr:cNvPr id="25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1090000}"/>
            </a:ext>
          </a:extLst>
        </xdr:cNvPr>
        <xdr:cNvSpPr/>
      </xdr:nvSpPr>
      <xdr:spPr bwMode="auto">
        <a:xfrm>
          <a:off x="44196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41</xdr:row>
      <xdr:rowOff>0</xdr:rowOff>
    </xdr:from>
    <xdr:ext cx="304800" cy="247650"/>
    <xdr:sp macro="" textlink="">
      <xdr:nvSpPr>
        <xdr:cNvPr id="25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2090000}"/>
            </a:ext>
          </a:extLst>
        </xdr:cNvPr>
        <xdr:cNvSpPr/>
      </xdr:nvSpPr>
      <xdr:spPr bwMode="auto">
        <a:xfrm>
          <a:off x="44196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41</xdr:row>
      <xdr:rowOff>0</xdr:rowOff>
    </xdr:from>
    <xdr:ext cx="304800" cy="247650"/>
    <xdr:sp macro="" textlink="">
      <xdr:nvSpPr>
        <xdr:cNvPr id="251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3090000}"/>
            </a:ext>
          </a:extLst>
        </xdr:cNvPr>
        <xdr:cNvSpPr/>
      </xdr:nvSpPr>
      <xdr:spPr bwMode="auto">
        <a:xfrm>
          <a:off x="44577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41</xdr:row>
      <xdr:rowOff>0</xdr:rowOff>
    </xdr:from>
    <xdr:ext cx="304800" cy="247650"/>
    <xdr:sp macro="" textlink="">
      <xdr:nvSpPr>
        <xdr:cNvPr id="251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4090000}"/>
            </a:ext>
          </a:extLst>
        </xdr:cNvPr>
        <xdr:cNvSpPr/>
      </xdr:nvSpPr>
      <xdr:spPr bwMode="auto">
        <a:xfrm>
          <a:off x="44196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41</xdr:row>
      <xdr:rowOff>0</xdr:rowOff>
    </xdr:from>
    <xdr:ext cx="304800" cy="247650"/>
    <xdr:sp macro="" textlink="">
      <xdr:nvSpPr>
        <xdr:cNvPr id="25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5090000}"/>
            </a:ext>
          </a:extLst>
        </xdr:cNvPr>
        <xdr:cNvSpPr/>
      </xdr:nvSpPr>
      <xdr:spPr bwMode="auto">
        <a:xfrm>
          <a:off x="44196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41</xdr:row>
      <xdr:rowOff>0</xdr:rowOff>
    </xdr:from>
    <xdr:ext cx="304800" cy="247650"/>
    <xdr:sp macro="" textlink="">
      <xdr:nvSpPr>
        <xdr:cNvPr id="25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6090000}"/>
            </a:ext>
          </a:extLst>
        </xdr:cNvPr>
        <xdr:cNvSpPr/>
      </xdr:nvSpPr>
      <xdr:spPr bwMode="auto">
        <a:xfrm>
          <a:off x="44196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41</xdr:row>
      <xdr:rowOff>0</xdr:rowOff>
    </xdr:from>
    <xdr:ext cx="304800" cy="247650"/>
    <xdr:sp macro="" textlink="">
      <xdr:nvSpPr>
        <xdr:cNvPr id="251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7090000}"/>
            </a:ext>
          </a:extLst>
        </xdr:cNvPr>
        <xdr:cNvSpPr/>
      </xdr:nvSpPr>
      <xdr:spPr bwMode="auto">
        <a:xfrm>
          <a:off x="44577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41</xdr:row>
      <xdr:rowOff>0</xdr:rowOff>
    </xdr:from>
    <xdr:ext cx="304800" cy="247650"/>
    <xdr:sp macro="" textlink="">
      <xdr:nvSpPr>
        <xdr:cNvPr id="252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8090000}"/>
            </a:ext>
          </a:extLst>
        </xdr:cNvPr>
        <xdr:cNvSpPr/>
      </xdr:nvSpPr>
      <xdr:spPr bwMode="auto">
        <a:xfrm>
          <a:off x="44196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41</xdr:row>
      <xdr:rowOff>0</xdr:rowOff>
    </xdr:from>
    <xdr:ext cx="304800" cy="247650"/>
    <xdr:sp macro="" textlink="">
      <xdr:nvSpPr>
        <xdr:cNvPr id="25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9090000}"/>
            </a:ext>
          </a:extLst>
        </xdr:cNvPr>
        <xdr:cNvSpPr/>
      </xdr:nvSpPr>
      <xdr:spPr bwMode="auto">
        <a:xfrm>
          <a:off x="44196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41</xdr:row>
      <xdr:rowOff>0</xdr:rowOff>
    </xdr:from>
    <xdr:ext cx="304800" cy="247650"/>
    <xdr:sp macro="" textlink="">
      <xdr:nvSpPr>
        <xdr:cNvPr id="25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A090000}"/>
            </a:ext>
          </a:extLst>
        </xdr:cNvPr>
        <xdr:cNvSpPr/>
      </xdr:nvSpPr>
      <xdr:spPr bwMode="auto">
        <a:xfrm>
          <a:off x="44196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41</xdr:row>
      <xdr:rowOff>0</xdr:rowOff>
    </xdr:from>
    <xdr:ext cx="304800" cy="247650"/>
    <xdr:sp macro="" textlink="">
      <xdr:nvSpPr>
        <xdr:cNvPr id="252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B090000}"/>
            </a:ext>
          </a:extLst>
        </xdr:cNvPr>
        <xdr:cNvSpPr/>
      </xdr:nvSpPr>
      <xdr:spPr bwMode="auto">
        <a:xfrm>
          <a:off x="44577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41</xdr:row>
      <xdr:rowOff>0</xdr:rowOff>
    </xdr:from>
    <xdr:ext cx="304800" cy="247650"/>
    <xdr:sp macro="" textlink="">
      <xdr:nvSpPr>
        <xdr:cNvPr id="25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C090000}"/>
            </a:ext>
          </a:extLst>
        </xdr:cNvPr>
        <xdr:cNvSpPr/>
      </xdr:nvSpPr>
      <xdr:spPr bwMode="auto">
        <a:xfrm>
          <a:off x="44196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41</xdr:row>
      <xdr:rowOff>0</xdr:rowOff>
    </xdr:from>
    <xdr:ext cx="304800" cy="247650"/>
    <xdr:sp macro="" textlink="">
      <xdr:nvSpPr>
        <xdr:cNvPr id="25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D090000}"/>
            </a:ext>
          </a:extLst>
        </xdr:cNvPr>
        <xdr:cNvSpPr/>
      </xdr:nvSpPr>
      <xdr:spPr bwMode="auto">
        <a:xfrm>
          <a:off x="4419600" y="3743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42</xdr:row>
      <xdr:rowOff>0</xdr:rowOff>
    </xdr:from>
    <xdr:ext cx="301137" cy="254244"/>
    <xdr:sp macro="" textlink="">
      <xdr:nvSpPr>
        <xdr:cNvPr id="25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E090000}"/>
            </a:ext>
          </a:extLst>
        </xdr:cNvPr>
        <xdr:cNvSpPr/>
      </xdr:nvSpPr>
      <xdr:spPr bwMode="auto">
        <a:xfrm>
          <a:off x="2714625" y="41338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42</xdr:row>
      <xdr:rowOff>0</xdr:rowOff>
    </xdr:from>
    <xdr:ext cx="304800" cy="254244"/>
    <xdr:sp macro="" textlink="">
      <xdr:nvSpPr>
        <xdr:cNvPr id="252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F090000}"/>
            </a:ext>
          </a:extLst>
        </xdr:cNvPr>
        <xdr:cNvSpPr/>
      </xdr:nvSpPr>
      <xdr:spPr bwMode="auto">
        <a:xfrm>
          <a:off x="4457700" y="413385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0</xdr:rowOff>
    </xdr:from>
    <xdr:ext cx="304800" cy="247650"/>
    <xdr:sp macro="" textlink="">
      <xdr:nvSpPr>
        <xdr:cNvPr id="25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0090000}"/>
            </a:ext>
          </a:extLst>
        </xdr:cNvPr>
        <xdr:cNvSpPr/>
      </xdr:nvSpPr>
      <xdr:spPr bwMode="auto">
        <a:xfrm>
          <a:off x="44196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0</xdr:rowOff>
    </xdr:from>
    <xdr:ext cx="304800" cy="247650"/>
    <xdr:sp macro="" textlink="">
      <xdr:nvSpPr>
        <xdr:cNvPr id="25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1090000}"/>
            </a:ext>
          </a:extLst>
        </xdr:cNvPr>
        <xdr:cNvSpPr/>
      </xdr:nvSpPr>
      <xdr:spPr bwMode="auto">
        <a:xfrm>
          <a:off x="44196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42</xdr:row>
      <xdr:rowOff>0</xdr:rowOff>
    </xdr:from>
    <xdr:ext cx="304800" cy="247650"/>
    <xdr:sp macro="" textlink="">
      <xdr:nvSpPr>
        <xdr:cNvPr id="253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2090000}"/>
            </a:ext>
          </a:extLst>
        </xdr:cNvPr>
        <xdr:cNvSpPr/>
      </xdr:nvSpPr>
      <xdr:spPr bwMode="auto">
        <a:xfrm>
          <a:off x="44577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0</xdr:rowOff>
    </xdr:from>
    <xdr:ext cx="304800" cy="247650"/>
    <xdr:sp macro="" textlink="">
      <xdr:nvSpPr>
        <xdr:cNvPr id="253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3090000}"/>
            </a:ext>
          </a:extLst>
        </xdr:cNvPr>
        <xdr:cNvSpPr/>
      </xdr:nvSpPr>
      <xdr:spPr bwMode="auto">
        <a:xfrm>
          <a:off x="44196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0</xdr:rowOff>
    </xdr:from>
    <xdr:ext cx="304800" cy="247650"/>
    <xdr:sp macro="" textlink="">
      <xdr:nvSpPr>
        <xdr:cNvPr id="25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4090000}"/>
            </a:ext>
          </a:extLst>
        </xdr:cNvPr>
        <xdr:cNvSpPr/>
      </xdr:nvSpPr>
      <xdr:spPr bwMode="auto">
        <a:xfrm>
          <a:off x="44196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0</xdr:rowOff>
    </xdr:from>
    <xdr:ext cx="304800" cy="247650"/>
    <xdr:sp macro="" textlink="">
      <xdr:nvSpPr>
        <xdr:cNvPr id="253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5090000}"/>
            </a:ext>
          </a:extLst>
        </xdr:cNvPr>
        <xdr:cNvSpPr/>
      </xdr:nvSpPr>
      <xdr:spPr bwMode="auto">
        <a:xfrm>
          <a:off x="44196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42</xdr:row>
      <xdr:rowOff>0</xdr:rowOff>
    </xdr:from>
    <xdr:ext cx="304800" cy="247650"/>
    <xdr:sp macro="" textlink="">
      <xdr:nvSpPr>
        <xdr:cNvPr id="253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6090000}"/>
            </a:ext>
          </a:extLst>
        </xdr:cNvPr>
        <xdr:cNvSpPr/>
      </xdr:nvSpPr>
      <xdr:spPr bwMode="auto">
        <a:xfrm>
          <a:off x="44577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0</xdr:rowOff>
    </xdr:from>
    <xdr:ext cx="304800" cy="247650"/>
    <xdr:sp macro="" textlink="">
      <xdr:nvSpPr>
        <xdr:cNvPr id="253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7090000}"/>
            </a:ext>
          </a:extLst>
        </xdr:cNvPr>
        <xdr:cNvSpPr/>
      </xdr:nvSpPr>
      <xdr:spPr bwMode="auto">
        <a:xfrm>
          <a:off x="44196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0</xdr:rowOff>
    </xdr:from>
    <xdr:ext cx="304800" cy="247650"/>
    <xdr:sp macro="" textlink="">
      <xdr:nvSpPr>
        <xdr:cNvPr id="25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8090000}"/>
            </a:ext>
          </a:extLst>
        </xdr:cNvPr>
        <xdr:cNvSpPr/>
      </xdr:nvSpPr>
      <xdr:spPr bwMode="auto">
        <a:xfrm>
          <a:off x="44196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0</xdr:rowOff>
    </xdr:from>
    <xdr:ext cx="304800" cy="247650"/>
    <xdr:sp macro="" textlink="">
      <xdr:nvSpPr>
        <xdr:cNvPr id="253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9090000}"/>
            </a:ext>
          </a:extLst>
        </xdr:cNvPr>
        <xdr:cNvSpPr/>
      </xdr:nvSpPr>
      <xdr:spPr bwMode="auto">
        <a:xfrm>
          <a:off x="44196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42</xdr:row>
      <xdr:rowOff>0</xdr:rowOff>
    </xdr:from>
    <xdr:ext cx="304800" cy="247650"/>
    <xdr:sp macro="" textlink="">
      <xdr:nvSpPr>
        <xdr:cNvPr id="253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A090000}"/>
            </a:ext>
          </a:extLst>
        </xdr:cNvPr>
        <xdr:cNvSpPr/>
      </xdr:nvSpPr>
      <xdr:spPr bwMode="auto">
        <a:xfrm>
          <a:off x="44577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0</xdr:rowOff>
    </xdr:from>
    <xdr:ext cx="304800" cy="247650"/>
    <xdr:sp macro="" textlink="">
      <xdr:nvSpPr>
        <xdr:cNvPr id="253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B090000}"/>
            </a:ext>
          </a:extLst>
        </xdr:cNvPr>
        <xdr:cNvSpPr/>
      </xdr:nvSpPr>
      <xdr:spPr bwMode="auto">
        <a:xfrm>
          <a:off x="44196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0</xdr:rowOff>
    </xdr:from>
    <xdr:ext cx="304800" cy="247650"/>
    <xdr:sp macro="" textlink="">
      <xdr:nvSpPr>
        <xdr:cNvPr id="25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C090000}"/>
            </a:ext>
          </a:extLst>
        </xdr:cNvPr>
        <xdr:cNvSpPr/>
      </xdr:nvSpPr>
      <xdr:spPr bwMode="auto">
        <a:xfrm>
          <a:off x="44196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0</xdr:rowOff>
    </xdr:from>
    <xdr:ext cx="304800" cy="247650"/>
    <xdr:sp macro="" textlink="">
      <xdr:nvSpPr>
        <xdr:cNvPr id="254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D090000}"/>
            </a:ext>
          </a:extLst>
        </xdr:cNvPr>
        <xdr:cNvSpPr/>
      </xdr:nvSpPr>
      <xdr:spPr bwMode="auto">
        <a:xfrm>
          <a:off x="44196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42</xdr:row>
      <xdr:rowOff>0</xdr:rowOff>
    </xdr:from>
    <xdr:ext cx="304800" cy="247650"/>
    <xdr:sp macro="" textlink="">
      <xdr:nvSpPr>
        <xdr:cNvPr id="254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E090000}"/>
            </a:ext>
          </a:extLst>
        </xdr:cNvPr>
        <xdr:cNvSpPr/>
      </xdr:nvSpPr>
      <xdr:spPr bwMode="auto">
        <a:xfrm>
          <a:off x="44577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0</xdr:rowOff>
    </xdr:from>
    <xdr:ext cx="304800" cy="247650"/>
    <xdr:sp macro="" textlink="">
      <xdr:nvSpPr>
        <xdr:cNvPr id="254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F090000}"/>
            </a:ext>
          </a:extLst>
        </xdr:cNvPr>
        <xdr:cNvSpPr/>
      </xdr:nvSpPr>
      <xdr:spPr bwMode="auto">
        <a:xfrm>
          <a:off x="44196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0</xdr:rowOff>
    </xdr:from>
    <xdr:ext cx="304800" cy="247650"/>
    <xdr:sp macro="" textlink="">
      <xdr:nvSpPr>
        <xdr:cNvPr id="25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0090000}"/>
            </a:ext>
          </a:extLst>
        </xdr:cNvPr>
        <xdr:cNvSpPr/>
      </xdr:nvSpPr>
      <xdr:spPr bwMode="auto">
        <a:xfrm>
          <a:off x="44196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0</xdr:rowOff>
    </xdr:from>
    <xdr:ext cx="304800" cy="247650"/>
    <xdr:sp macro="" textlink="">
      <xdr:nvSpPr>
        <xdr:cNvPr id="254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1090000}"/>
            </a:ext>
          </a:extLst>
        </xdr:cNvPr>
        <xdr:cNvSpPr/>
      </xdr:nvSpPr>
      <xdr:spPr bwMode="auto">
        <a:xfrm>
          <a:off x="44196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42</xdr:row>
      <xdr:rowOff>0</xdr:rowOff>
    </xdr:from>
    <xdr:ext cx="304800" cy="247650"/>
    <xdr:sp macro="" textlink="">
      <xdr:nvSpPr>
        <xdr:cNvPr id="254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2090000}"/>
            </a:ext>
          </a:extLst>
        </xdr:cNvPr>
        <xdr:cNvSpPr/>
      </xdr:nvSpPr>
      <xdr:spPr bwMode="auto">
        <a:xfrm>
          <a:off x="44577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0</xdr:rowOff>
    </xdr:from>
    <xdr:ext cx="304800" cy="247650"/>
    <xdr:sp macro="" textlink="">
      <xdr:nvSpPr>
        <xdr:cNvPr id="25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3090000}"/>
            </a:ext>
          </a:extLst>
        </xdr:cNvPr>
        <xdr:cNvSpPr/>
      </xdr:nvSpPr>
      <xdr:spPr bwMode="auto">
        <a:xfrm>
          <a:off x="44196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42</xdr:row>
      <xdr:rowOff>0</xdr:rowOff>
    </xdr:from>
    <xdr:ext cx="304800" cy="247650"/>
    <xdr:sp macro="" textlink="">
      <xdr:nvSpPr>
        <xdr:cNvPr id="25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4090000}"/>
            </a:ext>
          </a:extLst>
        </xdr:cNvPr>
        <xdr:cNvSpPr/>
      </xdr:nvSpPr>
      <xdr:spPr bwMode="auto">
        <a:xfrm>
          <a:off x="4419600" y="41338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43</xdr:row>
      <xdr:rowOff>180975</xdr:rowOff>
    </xdr:from>
    <xdr:ext cx="301137" cy="254244"/>
    <xdr:sp macro="" textlink="">
      <xdr:nvSpPr>
        <xdr:cNvPr id="254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5090000}"/>
            </a:ext>
          </a:extLst>
        </xdr:cNvPr>
        <xdr:cNvSpPr/>
      </xdr:nvSpPr>
      <xdr:spPr bwMode="auto">
        <a:xfrm>
          <a:off x="2714625" y="15382875"/>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43</xdr:row>
      <xdr:rowOff>190500</xdr:rowOff>
    </xdr:from>
    <xdr:ext cx="304800" cy="254244"/>
    <xdr:sp macro="" textlink="">
      <xdr:nvSpPr>
        <xdr:cNvPr id="255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6090000}"/>
            </a:ext>
          </a:extLst>
        </xdr:cNvPr>
        <xdr:cNvSpPr/>
      </xdr:nvSpPr>
      <xdr:spPr bwMode="auto">
        <a:xfrm>
          <a:off x="4457700" y="153924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25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7090000}"/>
            </a:ext>
          </a:extLst>
        </xdr:cNvPr>
        <xdr:cNvSpPr/>
      </xdr:nvSpPr>
      <xdr:spPr bwMode="auto">
        <a:xfrm>
          <a:off x="4419600" y="153828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25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8090000}"/>
            </a:ext>
          </a:extLst>
        </xdr:cNvPr>
        <xdr:cNvSpPr/>
      </xdr:nvSpPr>
      <xdr:spPr bwMode="auto">
        <a:xfrm>
          <a:off x="4419600" y="153828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43</xdr:row>
      <xdr:rowOff>190500</xdr:rowOff>
    </xdr:from>
    <xdr:ext cx="304800" cy="247650"/>
    <xdr:sp macro="" textlink="">
      <xdr:nvSpPr>
        <xdr:cNvPr id="255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9090000}"/>
            </a:ext>
          </a:extLst>
        </xdr:cNvPr>
        <xdr:cNvSpPr/>
      </xdr:nvSpPr>
      <xdr:spPr bwMode="auto">
        <a:xfrm>
          <a:off x="4457700" y="15392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255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A090000}"/>
            </a:ext>
          </a:extLst>
        </xdr:cNvPr>
        <xdr:cNvSpPr/>
      </xdr:nvSpPr>
      <xdr:spPr bwMode="auto">
        <a:xfrm>
          <a:off x="4419600" y="153828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25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B090000}"/>
            </a:ext>
          </a:extLst>
        </xdr:cNvPr>
        <xdr:cNvSpPr/>
      </xdr:nvSpPr>
      <xdr:spPr bwMode="auto">
        <a:xfrm>
          <a:off x="4419600" y="153828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255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C090000}"/>
            </a:ext>
          </a:extLst>
        </xdr:cNvPr>
        <xdr:cNvSpPr/>
      </xdr:nvSpPr>
      <xdr:spPr bwMode="auto">
        <a:xfrm>
          <a:off x="4419600" y="153828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43</xdr:row>
      <xdr:rowOff>190500</xdr:rowOff>
    </xdr:from>
    <xdr:ext cx="304800" cy="247650"/>
    <xdr:sp macro="" textlink="">
      <xdr:nvSpPr>
        <xdr:cNvPr id="255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D090000}"/>
            </a:ext>
          </a:extLst>
        </xdr:cNvPr>
        <xdr:cNvSpPr/>
      </xdr:nvSpPr>
      <xdr:spPr bwMode="auto">
        <a:xfrm>
          <a:off x="4457700" y="15392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255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E090000}"/>
            </a:ext>
          </a:extLst>
        </xdr:cNvPr>
        <xdr:cNvSpPr/>
      </xdr:nvSpPr>
      <xdr:spPr bwMode="auto">
        <a:xfrm>
          <a:off x="4419600" y="153828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25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F090000}"/>
            </a:ext>
          </a:extLst>
        </xdr:cNvPr>
        <xdr:cNvSpPr/>
      </xdr:nvSpPr>
      <xdr:spPr bwMode="auto">
        <a:xfrm>
          <a:off x="4419600" y="153828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256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00A0000}"/>
            </a:ext>
          </a:extLst>
        </xdr:cNvPr>
        <xdr:cNvSpPr/>
      </xdr:nvSpPr>
      <xdr:spPr bwMode="auto">
        <a:xfrm>
          <a:off x="4419600" y="153828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43</xdr:row>
      <xdr:rowOff>190500</xdr:rowOff>
    </xdr:from>
    <xdr:ext cx="304800" cy="247650"/>
    <xdr:sp macro="" textlink="">
      <xdr:nvSpPr>
        <xdr:cNvPr id="256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10A0000}"/>
            </a:ext>
          </a:extLst>
        </xdr:cNvPr>
        <xdr:cNvSpPr/>
      </xdr:nvSpPr>
      <xdr:spPr bwMode="auto">
        <a:xfrm>
          <a:off x="4457700" y="15392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256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20A0000}"/>
            </a:ext>
          </a:extLst>
        </xdr:cNvPr>
        <xdr:cNvSpPr/>
      </xdr:nvSpPr>
      <xdr:spPr bwMode="auto">
        <a:xfrm>
          <a:off x="4419600" y="153828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256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30A0000}"/>
            </a:ext>
          </a:extLst>
        </xdr:cNvPr>
        <xdr:cNvSpPr/>
      </xdr:nvSpPr>
      <xdr:spPr bwMode="auto">
        <a:xfrm>
          <a:off x="4419600" y="153828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256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40A0000}"/>
            </a:ext>
          </a:extLst>
        </xdr:cNvPr>
        <xdr:cNvSpPr/>
      </xdr:nvSpPr>
      <xdr:spPr bwMode="auto">
        <a:xfrm>
          <a:off x="4419600" y="153828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43</xdr:row>
      <xdr:rowOff>190500</xdr:rowOff>
    </xdr:from>
    <xdr:ext cx="304800" cy="247650"/>
    <xdr:sp macro="" textlink="">
      <xdr:nvSpPr>
        <xdr:cNvPr id="256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50A0000}"/>
            </a:ext>
          </a:extLst>
        </xdr:cNvPr>
        <xdr:cNvSpPr/>
      </xdr:nvSpPr>
      <xdr:spPr bwMode="auto">
        <a:xfrm>
          <a:off x="4457700" y="15392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256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60A0000}"/>
            </a:ext>
          </a:extLst>
        </xdr:cNvPr>
        <xdr:cNvSpPr/>
      </xdr:nvSpPr>
      <xdr:spPr bwMode="auto">
        <a:xfrm>
          <a:off x="4419600" y="153828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25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70A0000}"/>
            </a:ext>
          </a:extLst>
        </xdr:cNvPr>
        <xdr:cNvSpPr/>
      </xdr:nvSpPr>
      <xdr:spPr bwMode="auto">
        <a:xfrm>
          <a:off x="4419600" y="153828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25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80A0000}"/>
            </a:ext>
          </a:extLst>
        </xdr:cNvPr>
        <xdr:cNvSpPr/>
      </xdr:nvSpPr>
      <xdr:spPr bwMode="auto">
        <a:xfrm>
          <a:off x="4419600" y="153828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43</xdr:row>
      <xdr:rowOff>190500</xdr:rowOff>
    </xdr:from>
    <xdr:ext cx="304800" cy="247650"/>
    <xdr:sp macro="" textlink="">
      <xdr:nvSpPr>
        <xdr:cNvPr id="256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90A0000}"/>
            </a:ext>
          </a:extLst>
        </xdr:cNvPr>
        <xdr:cNvSpPr/>
      </xdr:nvSpPr>
      <xdr:spPr bwMode="auto">
        <a:xfrm>
          <a:off x="4457700" y="153924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257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A0A0000}"/>
            </a:ext>
          </a:extLst>
        </xdr:cNvPr>
        <xdr:cNvSpPr/>
      </xdr:nvSpPr>
      <xdr:spPr bwMode="auto">
        <a:xfrm>
          <a:off x="4419600" y="153828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180975</xdr:rowOff>
    </xdr:from>
    <xdr:ext cx="304800" cy="247650"/>
    <xdr:sp macro="" textlink="">
      <xdr:nvSpPr>
        <xdr:cNvPr id="25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B0A0000}"/>
            </a:ext>
          </a:extLst>
        </xdr:cNvPr>
        <xdr:cNvSpPr/>
      </xdr:nvSpPr>
      <xdr:spPr bwMode="auto">
        <a:xfrm>
          <a:off x="4419600" y="153828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43</xdr:row>
      <xdr:rowOff>0</xdr:rowOff>
    </xdr:from>
    <xdr:ext cx="301137" cy="254244"/>
    <xdr:sp macro="" textlink="">
      <xdr:nvSpPr>
        <xdr:cNvPr id="25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C0A0000}"/>
            </a:ext>
          </a:extLst>
        </xdr:cNvPr>
        <xdr:cNvSpPr/>
      </xdr:nvSpPr>
      <xdr:spPr bwMode="auto">
        <a:xfrm>
          <a:off x="2714625" y="152019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43</xdr:row>
      <xdr:rowOff>0</xdr:rowOff>
    </xdr:from>
    <xdr:ext cx="304800" cy="254244"/>
    <xdr:sp macro="" textlink="">
      <xdr:nvSpPr>
        <xdr:cNvPr id="257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D0A0000}"/>
            </a:ext>
          </a:extLst>
        </xdr:cNvPr>
        <xdr:cNvSpPr/>
      </xdr:nvSpPr>
      <xdr:spPr bwMode="auto">
        <a:xfrm>
          <a:off x="4457700" y="15201900"/>
          <a:ext cx="304800"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0</xdr:rowOff>
    </xdr:from>
    <xdr:ext cx="304800" cy="247650"/>
    <xdr:sp macro="" textlink="">
      <xdr:nvSpPr>
        <xdr:cNvPr id="25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E0A0000}"/>
            </a:ext>
          </a:extLst>
        </xdr:cNvPr>
        <xdr:cNvSpPr/>
      </xdr:nvSpPr>
      <xdr:spPr bwMode="auto">
        <a:xfrm>
          <a:off x="44196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0</xdr:rowOff>
    </xdr:from>
    <xdr:ext cx="304800" cy="247650"/>
    <xdr:sp macro="" textlink="">
      <xdr:nvSpPr>
        <xdr:cNvPr id="25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F0A0000}"/>
            </a:ext>
          </a:extLst>
        </xdr:cNvPr>
        <xdr:cNvSpPr/>
      </xdr:nvSpPr>
      <xdr:spPr bwMode="auto">
        <a:xfrm>
          <a:off x="44196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43</xdr:row>
      <xdr:rowOff>0</xdr:rowOff>
    </xdr:from>
    <xdr:ext cx="304800" cy="247650"/>
    <xdr:sp macro="" textlink="">
      <xdr:nvSpPr>
        <xdr:cNvPr id="257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00A0000}"/>
            </a:ext>
          </a:extLst>
        </xdr:cNvPr>
        <xdr:cNvSpPr/>
      </xdr:nvSpPr>
      <xdr:spPr bwMode="auto">
        <a:xfrm>
          <a:off x="44577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0</xdr:rowOff>
    </xdr:from>
    <xdr:ext cx="304800" cy="247650"/>
    <xdr:sp macro="" textlink="">
      <xdr:nvSpPr>
        <xdr:cNvPr id="257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10A0000}"/>
            </a:ext>
          </a:extLst>
        </xdr:cNvPr>
        <xdr:cNvSpPr/>
      </xdr:nvSpPr>
      <xdr:spPr bwMode="auto">
        <a:xfrm>
          <a:off x="44196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0</xdr:rowOff>
    </xdr:from>
    <xdr:ext cx="304800" cy="247650"/>
    <xdr:sp macro="" textlink="">
      <xdr:nvSpPr>
        <xdr:cNvPr id="25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20A0000}"/>
            </a:ext>
          </a:extLst>
        </xdr:cNvPr>
        <xdr:cNvSpPr/>
      </xdr:nvSpPr>
      <xdr:spPr bwMode="auto">
        <a:xfrm>
          <a:off x="44196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0</xdr:rowOff>
    </xdr:from>
    <xdr:ext cx="304800" cy="247650"/>
    <xdr:sp macro="" textlink="">
      <xdr:nvSpPr>
        <xdr:cNvPr id="25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30A0000}"/>
            </a:ext>
          </a:extLst>
        </xdr:cNvPr>
        <xdr:cNvSpPr/>
      </xdr:nvSpPr>
      <xdr:spPr bwMode="auto">
        <a:xfrm>
          <a:off x="44196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43</xdr:row>
      <xdr:rowOff>0</xdr:rowOff>
    </xdr:from>
    <xdr:ext cx="304800" cy="247650"/>
    <xdr:sp macro="" textlink="">
      <xdr:nvSpPr>
        <xdr:cNvPr id="258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40A0000}"/>
            </a:ext>
          </a:extLst>
        </xdr:cNvPr>
        <xdr:cNvSpPr/>
      </xdr:nvSpPr>
      <xdr:spPr bwMode="auto">
        <a:xfrm>
          <a:off x="44577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0</xdr:rowOff>
    </xdr:from>
    <xdr:ext cx="304800" cy="247650"/>
    <xdr:sp macro="" textlink="">
      <xdr:nvSpPr>
        <xdr:cNvPr id="258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50A0000}"/>
            </a:ext>
          </a:extLst>
        </xdr:cNvPr>
        <xdr:cNvSpPr/>
      </xdr:nvSpPr>
      <xdr:spPr bwMode="auto">
        <a:xfrm>
          <a:off x="44196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0</xdr:rowOff>
    </xdr:from>
    <xdr:ext cx="304800" cy="247650"/>
    <xdr:sp macro="" textlink="">
      <xdr:nvSpPr>
        <xdr:cNvPr id="25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60A0000}"/>
            </a:ext>
          </a:extLst>
        </xdr:cNvPr>
        <xdr:cNvSpPr/>
      </xdr:nvSpPr>
      <xdr:spPr bwMode="auto">
        <a:xfrm>
          <a:off x="44196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0</xdr:rowOff>
    </xdr:from>
    <xdr:ext cx="304800" cy="247650"/>
    <xdr:sp macro="" textlink="">
      <xdr:nvSpPr>
        <xdr:cNvPr id="25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70A0000}"/>
            </a:ext>
          </a:extLst>
        </xdr:cNvPr>
        <xdr:cNvSpPr/>
      </xdr:nvSpPr>
      <xdr:spPr bwMode="auto">
        <a:xfrm>
          <a:off x="44196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43</xdr:row>
      <xdr:rowOff>0</xdr:rowOff>
    </xdr:from>
    <xdr:ext cx="304800" cy="247650"/>
    <xdr:sp macro="" textlink="">
      <xdr:nvSpPr>
        <xdr:cNvPr id="258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80A0000}"/>
            </a:ext>
          </a:extLst>
        </xdr:cNvPr>
        <xdr:cNvSpPr/>
      </xdr:nvSpPr>
      <xdr:spPr bwMode="auto">
        <a:xfrm>
          <a:off x="44577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0</xdr:rowOff>
    </xdr:from>
    <xdr:ext cx="304800" cy="247650"/>
    <xdr:sp macro="" textlink="">
      <xdr:nvSpPr>
        <xdr:cNvPr id="258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90A0000}"/>
            </a:ext>
          </a:extLst>
        </xdr:cNvPr>
        <xdr:cNvSpPr/>
      </xdr:nvSpPr>
      <xdr:spPr bwMode="auto">
        <a:xfrm>
          <a:off x="44196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0</xdr:rowOff>
    </xdr:from>
    <xdr:ext cx="304800" cy="247650"/>
    <xdr:sp macro="" textlink="">
      <xdr:nvSpPr>
        <xdr:cNvPr id="25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A0A0000}"/>
            </a:ext>
          </a:extLst>
        </xdr:cNvPr>
        <xdr:cNvSpPr/>
      </xdr:nvSpPr>
      <xdr:spPr bwMode="auto">
        <a:xfrm>
          <a:off x="44196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0</xdr:rowOff>
    </xdr:from>
    <xdr:ext cx="304800" cy="247650"/>
    <xdr:sp macro="" textlink="">
      <xdr:nvSpPr>
        <xdr:cNvPr id="25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B0A0000}"/>
            </a:ext>
          </a:extLst>
        </xdr:cNvPr>
        <xdr:cNvSpPr/>
      </xdr:nvSpPr>
      <xdr:spPr bwMode="auto">
        <a:xfrm>
          <a:off x="44196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43</xdr:row>
      <xdr:rowOff>0</xdr:rowOff>
    </xdr:from>
    <xdr:ext cx="304800" cy="247650"/>
    <xdr:sp macro="" textlink="">
      <xdr:nvSpPr>
        <xdr:cNvPr id="258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1C0A0000}"/>
            </a:ext>
          </a:extLst>
        </xdr:cNvPr>
        <xdr:cNvSpPr/>
      </xdr:nvSpPr>
      <xdr:spPr bwMode="auto">
        <a:xfrm>
          <a:off x="44577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0</xdr:rowOff>
    </xdr:from>
    <xdr:ext cx="304800" cy="247650"/>
    <xdr:sp macro="" textlink="">
      <xdr:nvSpPr>
        <xdr:cNvPr id="258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1D0A0000}"/>
            </a:ext>
          </a:extLst>
        </xdr:cNvPr>
        <xdr:cNvSpPr/>
      </xdr:nvSpPr>
      <xdr:spPr bwMode="auto">
        <a:xfrm>
          <a:off x="44196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0</xdr:rowOff>
    </xdr:from>
    <xdr:ext cx="304800" cy="247650"/>
    <xdr:sp macro="" textlink="">
      <xdr:nvSpPr>
        <xdr:cNvPr id="25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E0A0000}"/>
            </a:ext>
          </a:extLst>
        </xdr:cNvPr>
        <xdr:cNvSpPr/>
      </xdr:nvSpPr>
      <xdr:spPr bwMode="auto">
        <a:xfrm>
          <a:off x="44196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0</xdr:rowOff>
    </xdr:from>
    <xdr:ext cx="304800" cy="247650"/>
    <xdr:sp macro="" textlink="">
      <xdr:nvSpPr>
        <xdr:cNvPr id="259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1F0A0000}"/>
            </a:ext>
          </a:extLst>
        </xdr:cNvPr>
        <xdr:cNvSpPr/>
      </xdr:nvSpPr>
      <xdr:spPr bwMode="auto">
        <a:xfrm>
          <a:off x="44196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43</xdr:row>
      <xdr:rowOff>0</xdr:rowOff>
    </xdr:from>
    <xdr:ext cx="304800" cy="247650"/>
    <xdr:sp macro="" textlink="">
      <xdr:nvSpPr>
        <xdr:cNvPr id="259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00A0000}"/>
            </a:ext>
          </a:extLst>
        </xdr:cNvPr>
        <xdr:cNvSpPr/>
      </xdr:nvSpPr>
      <xdr:spPr bwMode="auto">
        <a:xfrm>
          <a:off x="44577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0</xdr:rowOff>
    </xdr:from>
    <xdr:ext cx="304800" cy="247650"/>
    <xdr:sp macro="" textlink="">
      <xdr:nvSpPr>
        <xdr:cNvPr id="25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10A0000}"/>
            </a:ext>
          </a:extLst>
        </xdr:cNvPr>
        <xdr:cNvSpPr/>
      </xdr:nvSpPr>
      <xdr:spPr bwMode="auto">
        <a:xfrm>
          <a:off x="44196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43</xdr:row>
      <xdr:rowOff>0</xdr:rowOff>
    </xdr:from>
    <xdr:ext cx="304800" cy="247650"/>
    <xdr:sp macro="" textlink="">
      <xdr:nvSpPr>
        <xdr:cNvPr id="25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20A0000}"/>
            </a:ext>
          </a:extLst>
        </xdr:cNvPr>
        <xdr:cNvSpPr/>
      </xdr:nvSpPr>
      <xdr:spPr bwMode="auto">
        <a:xfrm>
          <a:off x="4419600" y="152019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53</xdr:row>
      <xdr:rowOff>0</xdr:rowOff>
    </xdr:from>
    <xdr:ext cx="304800" cy="247650"/>
    <xdr:sp macro="" textlink="">
      <xdr:nvSpPr>
        <xdr:cNvPr id="259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30A0000}"/>
            </a:ext>
          </a:extLst>
        </xdr:cNvPr>
        <xdr:cNvSpPr/>
      </xdr:nvSpPr>
      <xdr:spPr bwMode="auto">
        <a:xfrm>
          <a:off x="2714625"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53</xdr:row>
      <xdr:rowOff>0</xdr:rowOff>
    </xdr:from>
    <xdr:ext cx="304800" cy="247650"/>
    <xdr:sp macro="" textlink="">
      <xdr:nvSpPr>
        <xdr:cNvPr id="2596"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240A0000}"/>
            </a:ext>
          </a:extLst>
        </xdr:cNvPr>
        <xdr:cNvSpPr/>
      </xdr:nvSpPr>
      <xdr:spPr bwMode="auto">
        <a:xfrm>
          <a:off x="4457700"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53</xdr:row>
      <xdr:rowOff>0</xdr:rowOff>
    </xdr:from>
    <xdr:ext cx="304800" cy="247650"/>
    <xdr:sp macro="" textlink="">
      <xdr:nvSpPr>
        <xdr:cNvPr id="25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50A0000}"/>
            </a:ext>
          </a:extLst>
        </xdr:cNvPr>
        <xdr:cNvSpPr/>
      </xdr:nvSpPr>
      <xdr:spPr bwMode="auto">
        <a:xfrm>
          <a:off x="2714625"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53</xdr:row>
      <xdr:rowOff>0</xdr:rowOff>
    </xdr:from>
    <xdr:ext cx="304800" cy="247650"/>
    <xdr:sp macro="" textlink="">
      <xdr:nvSpPr>
        <xdr:cNvPr id="259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60A0000}"/>
            </a:ext>
          </a:extLst>
        </xdr:cNvPr>
        <xdr:cNvSpPr/>
      </xdr:nvSpPr>
      <xdr:spPr bwMode="auto">
        <a:xfrm>
          <a:off x="4457700"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0</xdr:rowOff>
    </xdr:from>
    <xdr:ext cx="304800" cy="247650"/>
    <xdr:sp macro="" textlink="">
      <xdr:nvSpPr>
        <xdr:cNvPr id="259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70A0000}"/>
            </a:ext>
          </a:extLst>
        </xdr:cNvPr>
        <xdr:cNvSpPr/>
      </xdr:nvSpPr>
      <xdr:spPr bwMode="auto">
        <a:xfrm>
          <a:off x="4419600"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53</xdr:row>
      <xdr:rowOff>0</xdr:rowOff>
    </xdr:from>
    <xdr:ext cx="304800" cy="247650"/>
    <xdr:sp macro="" textlink="">
      <xdr:nvSpPr>
        <xdr:cNvPr id="260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80A0000}"/>
            </a:ext>
          </a:extLst>
        </xdr:cNvPr>
        <xdr:cNvSpPr/>
      </xdr:nvSpPr>
      <xdr:spPr bwMode="auto">
        <a:xfrm>
          <a:off x="2714625"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0</xdr:rowOff>
    </xdr:from>
    <xdr:ext cx="304800" cy="247650"/>
    <xdr:sp macro="" textlink="">
      <xdr:nvSpPr>
        <xdr:cNvPr id="26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90A0000}"/>
            </a:ext>
          </a:extLst>
        </xdr:cNvPr>
        <xdr:cNvSpPr/>
      </xdr:nvSpPr>
      <xdr:spPr bwMode="auto">
        <a:xfrm>
          <a:off x="4419600"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0</xdr:rowOff>
    </xdr:from>
    <xdr:ext cx="304800" cy="247650"/>
    <xdr:sp macro="" textlink="">
      <xdr:nvSpPr>
        <xdr:cNvPr id="260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2A0A0000}"/>
            </a:ext>
          </a:extLst>
        </xdr:cNvPr>
        <xdr:cNvSpPr/>
      </xdr:nvSpPr>
      <xdr:spPr bwMode="auto">
        <a:xfrm>
          <a:off x="4419600"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0</xdr:rowOff>
    </xdr:from>
    <xdr:ext cx="304800" cy="247650"/>
    <xdr:sp macro="" textlink="">
      <xdr:nvSpPr>
        <xdr:cNvPr id="260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B0A0000}"/>
            </a:ext>
          </a:extLst>
        </xdr:cNvPr>
        <xdr:cNvSpPr/>
      </xdr:nvSpPr>
      <xdr:spPr bwMode="auto">
        <a:xfrm>
          <a:off x="4419600"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0</xdr:rowOff>
    </xdr:from>
    <xdr:ext cx="304800" cy="247650"/>
    <xdr:sp macro="" textlink="">
      <xdr:nvSpPr>
        <xdr:cNvPr id="26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C0A0000}"/>
            </a:ext>
          </a:extLst>
        </xdr:cNvPr>
        <xdr:cNvSpPr/>
      </xdr:nvSpPr>
      <xdr:spPr bwMode="auto">
        <a:xfrm>
          <a:off x="4419600"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53</xdr:row>
      <xdr:rowOff>0</xdr:rowOff>
    </xdr:from>
    <xdr:ext cx="304800" cy="247650"/>
    <xdr:sp macro="" textlink="">
      <xdr:nvSpPr>
        <xdr:cNvPr id="2605"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2D0A0000}"/>
            </a:ext>
          </a:extLst>
        </xdr:cNvPr>
        <xdr:cNvSpPr/>
      </xdr:nvSpPr>
      <xdr:spPr bwMode="auto">
        <a:xfrm>
          <a:off x="4457700"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53</xdr:row>
      <xdr:rowOff>0</xdr:rowOff>
    </xdr:from>
    <xdr:ext cx="304800" cy="247650"/>
    <xdr:sp macro="" textlink="">
      <xdr:nvSpPr>
        <xdr:cNvPr id="260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2E0A0000}"/>
            </a:ext>
          </a:extLst>
        </xdr:cNvPr>
        <xdr:cNvSpPr/>
      </xdr:nvSpPr>
      <xdr:spPr bwMode="auto">
        <a:xfrm>
          <a:off x="4457700"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0</xdr:rowOff>
    </xdr:from>
    <xdr:ext cx="304800" cy="247650"/>
    <xdr:sp macro="" textlink="">
      <xdr:nvSpPr>
        <xdr:cNvPr id="260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2F0A0000}"/>
            </a:ext>
          </a:extLst>
        </xdr:cNvPr>
        <xdr:cNvSpPr/>
      </xdr:nvSpPr>
      <xdr:spPr bwMode="auto">
        <a:xfrm>
          <a:off x="4419600"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0</xdr:rowOff>
    </xdr:from>
    <xdr:ext cx="304800" cy="247650"/>
    <xdr:sp macro="" textlink="">
      <xdr:nvSpPr>
        <xdr:cNvPr id="26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00A0000}"/>
            </a:ext>
          </a:extLst>
        </xdr:cNvPr>
        <xdr:cNvSpPr/>
      </xdr:nvSpPr>
      <xdr:spPr bwMode="auto">
        <a:xfrm>
          <a:off x="4419600"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0</xdr:rowOff>
    </xdr:from>
    <xdr:ext cx="304800" cy="247650"/>
    <xdr:sp macro="" textlink="">
      <xdr:nvSpPr>
        <xdr:cNvPr id="260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10A0000}"/>
            </a:ext>
          </a:extLst>
        </xdr:cNvPr>
        <xdr:cNvSpPr/>
      </xdr:nvSpPr>
      <xdr:spPr bwMode="auto">
        <a:xfrm>
          <a:off x="4419600"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0</xdr:rowOff>
    </xdr:from>
    <xdr:ext cx="304800" cy="247650"/>
    <xdr:sp macro="" textlink="">
      <xdr:nvSpPr>
        <xdr:cNvPr id="26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20A0000}"/>
            </a:ext>
          </a:extLst>
        </xdr:cNvPr>
        <xdr:cNvSpPr/>
      </xdr:nvSpPr>
      <xdr:spPr bwMode="auto">
        <a:xfrm>
          <a:off x="4419600"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0</xdr:rowOff>
    </xdr:from>
    <xdr:ext cx="304800" cy="247650"/>
    <xdr:sp macro="" textlink="">
      <xdr:nvSpPr>
        <xdr:cNvPr id="26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30A0000}"/>
            </a:ext>
          </a:extLst>
        </xdr:cNvPr>
        <xdr:cNvSpPr/>
      </xdr:nvSpPr>
      <xdr:spPr bwMode="auto">
        <a:xfrm>
          <a:off x="4419600"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53</xdr:row>
      <xdr:rowOff>0</xdr:rowOff>
    </xdr:from>
    <xdr:ext cx="301137" cy="257175"/>
    <xdr:sp macro="" textlink="">
      <xdr:nvSpPr>
        <xdr:cNvPr id="261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40A0000}"/>
            </a:ext>
          </a:extLst>
        </xdr:cNvPr>
        <xdr:cNvSpPr/>
      </xdr:nvSpPr>
      <xdr:spPr bwMode="auto">
        <a:xfrm>
          <a:off x="2714625" y="1917382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53</xdr:row>
      <xdr:rowOff>0</xdr:rowOff>
    </xdr:from>
    <xdr:ext cx="304800" cy="247650"/>
    <xdr:sp macro="" textlink="">
      <xdr:nvSpPr>
        <xdr:cNvPr id="26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50A0000}"/>
            </a:ext>
          </a:extLst>
        </xdr:cNvPr>
        <xdr:cNvSpPr/>
      </xdr:nvSpPr>
      <xdr:spPr bwMode="auto">
        <a:xfrm>
          <a:off x="2714625"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53</xdr:row>
      <xdr:rowOff>0</xdr:rowOff>
    </xdr:from>
    <xdr:ext cx="304800" cy="247650"/>
    <xdr:sp macro="" textlink="">
      <xdr:nvSpPr>
        <xdr:cNvPr id="26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60A0000}"/>
            </a:ext>
          </a:extLst>
        </xdr:cNvPr>
        <xdr:cNvSpPr/>
      </xdr:nvSpPr>
      <xdr:spPr bwMode="auto">
        <a:xfrm>
          <a:off x="2714625" y="191738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53</xdr:row>
      <xdr:rowOff>180975</xdr:rowOff>
    </xdr:from>
    <xdr:ext cx="304800" cy="247650"/>
    <xdr:sp macro="" textlink="">
      <xdr:nvSpPr>
        <xdr:cNvPr id="26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70A0000}"/>
            </a:ext>
          </a:extLst>
        </xdr:cNvPr>
        <xdr:cNvSpPr/>
      </xdr:nvSpPr>
      <xdr:spPr bwMode="auto">
        <a:xfrm>
          <a:off x="271462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53</xdr:row>
      <xdr:rowOff>190500</xdr:rowOff>
    </xdr:from>
    <xdr:ext cx="304800" cy="247650"/>
    <xdr:sp macro="" textlink="">
      <xdr:nvSpPr>
        <xdr:cNvPr id="261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80A0000}"/>
            </a:ext>
          </a:extLst>
        </xdr:cNvPr>
        <xdr:cNvSpPr/>
      </xdr:nvSpPr>
      <xdr:spPr bwMode="auto">
        <a:xfrm>
          <a:off x="4457700" y="19364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53</xdr:row>
      <xdr:rowOff>180975</xdr:rowOff>
    </xdr:from>
    <xdr:ext cx="304800" cy="247650"/>
    <xdr:sp macro="" textlink="">
      <xdr:nvSpPr>
        <xdr:cNvPr id="261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90A0000}"/>
            </a:ext>
          </a:extLst>
        </xdr:cNvPr>
        <xdr:cNvSpPr/>
      </xdr:nvSpPr>
      <xdr:spPr bwMode="auto">
        <a:xfrm>
          <a:off x="271462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53</xdr:row>
      <xdr:rowOff>180975</xdr:rowOff>
    </xdr:from>
    <xdr:ext cx="304800" cy="247650"/>
    <xdr:sp macro="" textlink="">
      <xdr:nvSpPr>
        <xdr:cNvPr id="26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A0A0000}"/>
            </a:ext>
          </a:extLst>
        </xdr:cNvPr>
        <xdr:cNvSpPr/>
      </xdr:nvSpPr>
      <xdr:spPr bwMode="auto">
        <a:xfrm>
          <a:off x="271462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1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3B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C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D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53</xdr:row>
      <xdr:rowOff>180975</xdr:rowOff>
    </xdr:from>
    <xdr:ext cx="304800" cy="247650"/>
    <xdr:sp macro="" textlink="">
      <xdr:nvSpPr>
        <xdr:cNvPr id="26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3E0A0000}"/>
            </a:ext>
          </a:extLst>
        </xdr:cNvPr>
        <xdr:cNvSpPr/>
      </xdr:nvSpPr>
      <xdr:spPr bwMode="auto">
        <a:xfrm>
          <a:off x="271462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53</xdr:row>
      <xdr:rowOff>190500</xdr:rowOff>
    </xdr:from>
    <xdr:ext cx="304800" cy="247650"/>
    <xdr:sp macro="" textlink="">
      <xdr:nvSpPr>
        <xdr:cNvPr id="262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3F0A0000}"/>
            </a:ext>
          </a:extLst>
        </xdr:cNvPr>
        <xdr:cNvSpPr/>
      </xdr:nvSpPr>
      <xdr:spPr bwMode="auto">
        <a:xfrm>
          <a:off x="4457700" y="19364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0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1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53</xdr:row>
      <xdr:rowOff>190500</xdr:rowOff>
    </xdr:from>
    <xdr:ext cx="304800" cy="247650"/>
    <xdr:sp macro="" textlink="">
      <xdr:nvSpPr>
        <xdr:cNvPr id="262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20A0000}"/>
            </a:ext>
          </a:extLst>
        </xdr:cNvPr>
        <xdr:cNvSpPr/>
      </xdr:nvSpPr>
      <xdr:spPr bwMode="auto">
        <a:xfrm>
          <a:off x="4457700" y="19364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2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3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4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2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5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53</xdr:row>
      <xdr:rowOff>190500</xdr:rowOff>
    </xdr:from>
    <xdr:ext cx="304800" cy="247650"/>
    <xdr:sp macro="" textlink="">
      <xdr:nvSpPr>
        <xdr:cNvPr id="263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60A0000}"/>
            </a:ext>
          </a:extLst>
        </xdr:cNvPr>
        <xdr:cNvSpPr/>
      </xdr:nvSpPr>
      <xdr:spPr bwMode="auto">
        <a:xfrm>
          <a:off x="4457700" y="19364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7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8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53</xdr:row>
      <xdr:rowOff>190500</xdr:rowOff>
    </xdr:from>
    <xdr:ext cx="304800" cy="247650"/>
    <xdr:sp macro="" textlink="">
      <xdr:nvSpPr>
        <xdr:cNvPr id="263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90A0000}"/>
            </a:ext>
          </a:extLst>
        </xdr:cNvPr>
        <xdr:cNvSpPr/>
      </xdr:nvSpPr>
      <xdr:spPr bwMode="auto">
        <a:xfrm>
          <a:off x="4457700" y="19364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3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A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B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C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53</xdr:row>
      <xdr:rowOff>190500</xdr:rowOff>
    </xdr:from>
    <xdr:ext cx="304800" cy="247650"/>
    <xdr:sp macro="" textlink="">
      <xdr:nvSpPr>
        <xdr:cNvPr id="263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4D0A0000}"/>
            </a:ext>
          </a:extLst>
        </xdr:cNvPr>
        <xdr:cNvSpPr/>
      </xdr:nvSpPr>
      <xdr:spPr bwMode="auto">
        <a:xfrm>
          <a:off x="4457700" y="19364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3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4E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4F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0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53</xdr:row>
      <xdr:rowOff>190500</xdr:rowOff>
    </xdr:from>
    <xdr:ext cx="304800" cy="247650"/>
    <xdr:sp macro="" textlink="">
      <xdr:nvSpPr>
        <xdr:cNvPr id="264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10A0000}"/>
            </a:ext>
          </a:extLst>
        </xdr:cNvPr>
        <xdr:cNvSpPr/>
      </xdr:nvSpPr>
      <xdr:spPr bwMode="auto">
        <a:xfrm>
          <a:off x="4457700" y="19364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4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2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3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4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53</xdr:row>
      <xdr:rowOff>190500</xdr:rowOff>
    </xdr:from>
    <xdr:ext cx="304800" cy="247650"/>
    <xdr:sp macro="" textlink="">
      <xdr:nvSpPr>
        <xdr:cNvPr id="264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50A0000}"/>
            </a:ext>
          </a:extLst>
        </xdr:cNvPr>
        <xdr:cNvSpPr/>
      </xdr:nvSpPr>
      <xdr:spPr bwMode="auto">
        <a:xfrm>
          <a:off x="4457700" y="19364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4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6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7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8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53</xdr:row>
      <xdr:rowOff>190500</xdr:rowOff>
    </xdr:from>
    <xdr:ext cx="304800" cy="247650"/>
    <xdr:sp macro="" textlink="">
      <xdr:nvSpPr>
        <xdr:cNvPr id="264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590A0000}"/>
            </a:ext>
          </a:extLst>
        </xdr:cNvPr>
        <xdr:cNvSpPr/>
      </xdr:nvSpPr>
      <xdr:spPr bwMode="auto">
        <a:xfrm>
          <a:off x="4457700" y="19364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5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A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53</xdr:row>
      <xdr:rowOff>180975</xdr:rowOff>
    </xdr:from>
    <xdr:ext cx="304800" cy="247650"/>
    <xdr:sp macro="" textlink="">
      <xdr:nvSpPr>
        <xdr:cNvPr id="26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B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53</xdr:row>
      <xdr:rowOff>180975</xdr:rowOff>
    </xdr:from>
    <xdr:ext cx="301137" cy="254244"/>
    <xdr:sp macro="" textlink="">
      <xdr:nvSpPr>
        <xdr:cNvPr id="265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C0A0000}"/>
            </a:ext>
          </a:extLst>
        </xdr:cNvPr>
        <xdr:cNvSpPr/>
      </xdr:nvSpPr>
      <xdr:spPr bwMode="auto">
        <a:xfrm>
          <a:off x="2714625" y="193548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55</xdr:row>
      <xdr:rowOff>0</xdr:rowOff>
    </xdr:from>
    <xdr:ext cx="304800" cy="247650"/>
    <xdr:sp macro="" textlink="">
      <xdr:nvSpPr>
        <xdr:cNvPr id="265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5D0A0000}"/>
            </a:ext>
          </a:extLst>
        </xdr:cNvPr>
        <xdr:cNvSpPr/>
      </xdr:nvSpPr>
      <xdr:spPr bwMode="auto">
        <a:xfrm>
          <a:off x="2714625"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55</xdr:row>
      <xdr:rowOff>0</xdr:rowOff>
    </xdr:from>
    <xdr:ext cx="304800" cy="247650"/>
    <xdr:sp macro="" textlink="">
      <xdr:nvSpPr>
        <xdr:cNvPr id="2654"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5E0A0000}"/>
            </a:ext>
          </a:extLst>
        </xdr:cNvPr>
        <xdr:cNvSpPr/>
      </xdr:nvSpPr>
      <xdr:spPr bwMode="auto">
        <a:xfrm>
          <a:off x="4457700"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55</xdr:row>
      <xdr:rowOff>0</xdr:rowOff>
    </xdr:from>
    <xdr:ext cx="304800" cy="247650"/>
    <xdr:sp macro="" textlink="">
      <xdr:nvSpPr>
        <xdr:cNvPr id="26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5F0A0000}"/>
            </a:ext>
          </a:extLst>
        </xdr:cNvPr>
        <xdr:cNvSpPr/>
      </xdr:nvSpPr>
      <xdr:spPr bwMode="auto">
        <a:xfrm>
          <a:off x="2714625"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55</xdr:row>
      <xdr:rowOff>0</xdr:rowOff>
    </xdr:from>
    <xdr:ext cx="304800" cy="247650"/>
    <xdr:sp macro="" textlink="">
      <xdr:nvSpPr>
        <xdr:cNvPr id="265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00A0000}"/>
            </a:ext>
          </a:extLst>
        </xdr:cNvPr>
        <xdr:cNvSpPr/>
      </xdr:nvSpPr>
      <xdr:spPr bwMode="auto">
        <a:xfrm>
          <a:off x="4457700"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0</xdr:rowOff>
    </xdr:from>
    <xdr:ext cx="304800" cy="247650"/>
    <xdr:sp macro="" textlink="">
      <xdr:nvSpPr>
        <xdr:cNvPr id="26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10A0000}"/>
            </a:ext>
          </a:extLst>
        </xdr:cNvPr>
        <xdr:cNvSpPr/>
      </xdr:nvSpPr>
      <xdr:spPr bwMode="auto">
        <a:xfrm>
          <a:off x="4419600"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55</xdr:row>
      <xdr:rowOff>0</xdr:rowOff>
    </xdr:from>
    <xdr:ext cx="304800" cy="247650"/>
    <xdr:sp macro="" textlink="">
      <xdr:nvSpPr>
        <xdr:cNvPr id="26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20A0000}"/>
            </a:ext>
          </a:extLst>
        </xdr:cNvPr>
        <xdr:cNvSpPr/>
      </xdr:nvSpPr>
      <xdr:spPr bwMode="auto">
        <a:xfrm>
          <a:off x="2714625"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0</xdr:rowOff>
    </xdr:from>
    <xdr:ext cx="304800" cy="247650"/>
    <xdr:sp macro="" textlink="">
      <xdr:nvSpPr>
        <xdr:cNvPr id="265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30A0000}"/>
            </a:ext>
          </a:extLst>
        </xdr:cNvPr>
        <xdr:cNvSpPr/>
      </xdr:nvSpPr>
      <xdr:spPr bwMode="auto">
        <a:xfrm>
          <a:off x="4419600"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0</xdr:rowOff>
    </xdr:from>
    <xdr:ext cx="304800" cy="247650"/>
    <xdr:sp macro="" textlink="">
      <xdr:nvSpPr>
        <xdr:cNvPr id="266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40A0000}"/>
            </a:ext>
          </a:extLst>
        </xdr:cNvPr>
        <xdr:cNvSpPr/>
      </xdr:nvSpPr>
      <xdr:spPr bwMode="auto">
        <a:xfrm>
          <a:off x="4419600"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0</xdr:rowOff>
    </xdr:from>
    <xdr:ext cx="304800" cy="247650"/>
    <xdr:sp macro="" textlink="">
      <xdr:nvSpPr>
        <xdr:cNvPr id="26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50A0000}"/>
            </a:ext>
          </a:extLst>
        </xdr:cNvPr>
        <xdr:cNvSpPr/>
      </xdr:nvSpPr>
      <xdr:spPr bwMode="auto">
        <a:xfrm>
          <a:off x="4419600"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0</xdr:rowOff>
    </xdr:from>
    <xdr:ext cx="304800" cy="247650"/>
    <xdr:sp macro="" textlink="">
      <xdr:nvSpPr>
        <xdr:cNvPr id="26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60A0000}"/>
            </a:ext>
          </a:extLst>
        </xdr:cNvPr>
        <xdr:cNvSpPr/>
      </xdr:nvSpPr>
      <xdr:spPr bwMode="auto">
        <a:xfrm>
          <a:off x="4419600"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55</xdr:row>
      <xdr:rowOff>0</xdr:rowOff>
    </xdr:from>
    <xdr:ext cx="304800" cy="247650"/>
    <xdr:sp macro="" textlink="">
      <xdr:nvSpPr>
        <xdr:cNvPr id="2663"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670A0000}"/>
            </a:ext>
          </a:extLst>
        </xdr:cNvPr>
        <xdr:cNvSpPr/>
      </xdr:nvSpPr>
      <xdr:spPr bwMode="auto">
        <a:xfrm>
          <a:off x="4457700"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55</xdr:row>
      <xdr:rowOff>0</xdr:rowOff>
    </xdr:from>
    <xdr:ext cx="304800" cy="247650"/>
    <xdr:sp macro="" textlink="">
      <xdr:nvSpPr>
        <xdr:cNvPr id="266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680A0000}"/>
            </a:ext>
          </a:extLst>
        </xdr:cNvPr>
        <xdr:cNvSpPr/>
      </xdr:nvSpPr>
      <xdr:spPr bwMode="auto">
        <a:xfrm>
          <a:off x="4457700"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0</xdr:rowOff>
    </xdr:from>
    <xdr:ext cx="304800" cy="247650"/>
    <xdr:sp macro="" textlink="">
      <xdr:nvSpPr>
        <xdr:cNvPr id="26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90A0000}"/>
            </a:ext>
          </a:extLst>
        </xdr:cNvPr>
        <xdr:cNvSpPr/>
      </xdr:nvSpPr>
      <xdr:spPr bwMode="auto">
        <a:xfrm>
          <a:off x="4419600"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0</xdr:rowOff>
    </xdr:from>
    <xdr:ext cx="304800" cy="247650"/>
    <xdr:sp macro="" textlink="">
      <xdr:nvSpPr>
        <xdr:cNvPr id="266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A0A0000}"/>
            </a:ext>
          </a:extLst>
        </xdr:cNvPr>
        <xdr:cNvSpPr/>
      </xdr:nvSpPr>
      <xdr:spPr bwMode="auto">
        <a:xfrm>
          <a:off x="4419600"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0</xdr:rowOff>
    </xdr:from>
    <xdr:ext cx="304800" cy="247650"/>
    <xdr:sp macro="" textlink="">
      <xdr:nvSpPr>
        <xdr:cNvPr id="266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B0A0000}"/>
            </a:ext>
          </a:extLst>
        </xdr:cNvPr>
        <xdr:cNvSpPr/>
      </xdr:nvSpPr>
      <xdr:spPr bwMode="auto">
        <a:xfrm>
          <a:off x="4419600"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0</xdr:rowOff>
    </xdr:from>
    <xdr:ext cx="304800" cy="247650"/>
    <xdr:sp macro="" textlink="">
      <xdr:nvSpPr>
        <xdr:cNvPr id="26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C0A0000}"/>
            </a:ext>
          </a:extLst>
        </xdr:cNvPr>
        <xdr:cNvSpPr/>
      </xdr:nvSpPr>
      <xdr:spPr bwMode="auto">
        <a:xfrm>
          <a:off x="4419600"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0</xdr:rowOff>
    </xdr:from>
    <xdr:ext cx="304800" cy="247650"/>
    <xdr:sp macro="" textlink="">
      <xdr:nvSpPr>
        <xdr:cNvPr id="26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D0A0000}"/>
            </a:ext>
          </a:extLst>
        </xdr:cNvPr>
        <xdr:cNvSpPr/>
      </xdr:nvSpPr>
      <xdr:spPr bwMode="auto">
        <a:xfrm>
          <a:off x="4419600"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55</xdr:row>
      <xdr:rowOff>0</xdr:rowOff>
    </xdr:from>
    <xdr:ext cx="301137" cy="257175"/>
    <xdr:sp macro="" textlink="">
      <xdr:nvSpPr>
        <xdr:cNvPr id="267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6E0A0000}"/>
            </a:ext>
          </a:extLst>
        </xdr:cNvPr>
        <xdr:cNvSpPr/>
      </xdr:nvSpPr>
      <xdr:spPr bwMode="auto">
        <a:xfrm>
          <a:off x="2714625" y="1888807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55</xdr:row>
      <xdr:rowOff>0</xdr:rowOff>
    </xdr:from>
    <xdr:ext cx="304800" cy="247650"/>
    <xdr:sp macro="" textlink="">
      <xdr:nvSpPr>
        <xdr:cNvPr id="267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6F0A0000}"/>
            </a:ext>
          </a:extLst>
        </xdr:cNvPr>
        <xdr:cNvSpPr/>
      </xdr:nvSpPr>
      <xdr:spPr bwMode="auto">
        <a:xfrm>
          <a:off x="2714625"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55</xdr:row>
      <xdr:rowOff>0</xdr:rowOff>
    </xdr:from>
    <xdr:ext cx="304800" cy="247650"/>
    <xdr:sp macro="" textlink="">
      <xdr:nvSpPr>
        <xdr:cNvPr id="26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00A0000}"/>
            </a:ext>
          </a:extLst>
        </xdr:cNvPr>
        <xdr:cNvSpPr/>
      </xdr:nvSpPr>
      <xdr:spPr bwMode="auto">
        <a:xfrm>
          <a:off x="2714625" y="18888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55</xdr:row>
      <xdr:rowOff>180975</xdr:rowOff>
    </xdr:from>
    <xdr:ext cx="304800" cy="247650"/>
    <xdr:sp macro="" textlink="">
      <xdr:nvSpPr>
        <xdr:cNvPr id="267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10A0000}"/>
            </a:ext>
          </a:extLst>
        </xdr:cNvPr>
        <xdr:cNvSpPr/>
      </xdr:nvSpPr>
      <xdr:spPr bwMode="auto">
        <a:xfrm>
          <a:off x="2714625"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55</xdr:row>
      <xdr:rowOff>190500</xdr:rowOff>
    </xdr:from>
    <xdr:ext cx="304800" cy="247650"/>
    <xdr:sp macro="" textlink="">
      <xdr:nvSpPr>
        <xdr:cNvPr id="267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20A0000}"/>
            </a:ext>
          </a:extLst>
        </xdr:cNvPr>
        <xdr:cNvSpPr/>
      </xdr:nvSpPr>
      <xdr:spPr bwMode="auto">
        <a:xfrm>
          <a:off x="4457700" y="19078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55</xdr:row>
      <xdr:rowOff>180975</xdr:rowOff>
    </xdr:from>
    <xdr:ext cx="304800" cy="247650"/>
    <xdr:sp macro="" textlink="">
      <xdr:nvSpPr>
        <xdr:cNvPr id="267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30A0000}"/>
            </a:ext>
          </a:extLst>
        </xdr:cNvPr>
        <xdr:cNvSpPr/>
      </xdr:nvSpPr>
      <xdr:spPr bwMode="auto">
        <a:xfrm>
          <a:off x="2714625"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55</xdr:row>
      <xdr:rowOff>180975</xdr:rowOff>
    </xdr:from>
    <xdr:ext cx="304800" cy="247650"/>
    <xdr:sp macro="" textlink="">
      <xdr:nvSpPr>
        <xdr:cNvPr id="26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40A0000}"/>
            </a:ext>
          </a:extLst>
        </xdr:cNvPr>
        <xdr:cNvSpPr/>
      </xdr:nvSpPr>
      <xdr:spPr bwMode="auto">
        <a:xfrm>
          <a:off x="2714625"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67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5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6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6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6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7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55</xdr:row>
      <xdr:rowOff>180975</xdr:rowOff>
    </xdr:from>
    <xdr:ext cx="304800" cy="247650"/>
    <xdr:sp macro="" textlink="">
      <xdr:nvSpPr>
        <xdr:cNvPr id="268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80A0000}"/>
            </a:ext>
          </a:extLst>
        </xdr:cNvPr>
        <xdr:cNvSpPr/>
      </xdr:nvSpPr>
      <xdr:spPr bwMode="auto">
        <a:xfrm>
          <a:off x="2714625"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55</xdr:row>
      <xdr:rowOff>190500</xdr:rowOff>
    </xdr:from>
    <xdr:ext cx="304800" cy="247650"/>
    <xdr:sp macro="" textlink="">
      <xdr:nvSpPr>
        <xdr:cNvPr id="268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90A0000}"/>
            </a:ext>
          </a:extLst>
        </xdr:cNvPr>
        <xdr:cNvSpPr/>
      </xdr:nvSpPr>
      <xdr:spPr bwMode="auto">
        <a:xfrm>
          <a:off x="4457700" y="19078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6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A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6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B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55</xdr:row>
      <xdr:rowOff>190500</xdr:rowOff>
    </xdr:from>
    <xdr:ext cx="304800" cy="247650"/>
    <xdr:sp macro="" textlink="">
      <xdr:nvSpPr>
        <xdr:cNvPr id="268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7C0A0000}"/>
            </a:ext>
          </a:extLst>
        </xdr:cNvPr>
        <xdr:cNvSpPr/>
      </xdr:nvSpPr>
      <xdr:spPr bwMode="auto">
        <a:xfrm>
          <a:off x="4457700" y="19078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68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7D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6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E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68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7F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55</xdr:row>
      <xdr:rowOff>190500</xdr:rowOff>
    </xdr:from>
    <xdr:ext cx="304800" cy="247650"/>
    <xdr:sp macro="" textlink="">
      <xdr:nvSpPr>
        <xdr:cNvPr id="268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00A0000}"/>
            </a:ext>
          </a:extLst>
        </xdr:cNvPr>
        <xdr:cNvSpPr/>
      </xdr:nvSpPr>
      <xdr:spPr bwMode="auto">
        <a:xfrm>
          <a:off x="4457700" y="19078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6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1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6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2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55</xdr:row>
      <xdr:rowOff>190500</xdr:rowOff>
    </xdr:from>
    <xdr:ext cx="304800" cy="247650"/>
    <xdr:sp macro="" textlink="">
      <xdr:nvSpPr>
        <xdr:cNvPr id="269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30A0000}"/>
            </a:ext>
          </a:extLst>
        </xdr:cNvPr>
        <xdr:cNvSpPr/>
      </xdr:nvSpPr>
      <xdr:spPr bwMode="auto">
        <a:xfrm>
          <a:off x="4457700" y="19078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69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4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6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5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6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6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55</xdr:row>
      <xdr:rowOff>190500</xdr:rowOff>
    </xdr:from>
    <xdr:ext cx="304800" cy="247650"/>
    <xdr:sp macro="" textlink="">
      <xdr:nvSpPr>
        <xdr:cNvPr id="269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70A0000}"/>
            </a:ext>
          </a:extLst>
        </xdr:cNvPr>
        <xdr:cNvSpPr/>
      </xdr:nvSpPr>
      <xdr:spPr bwMode="auto">
        <a:xfrm>
          <a:off x="4457700" y="19078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69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8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6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9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6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A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55</xdr:row>
      <xdr:rowOff>190500</xdr:rowOff>
    </xdr:from>
    <xdr:ext cx="304800" cy="247650"/>
    <xdr:sp macro="" textlink="">
      <xdr:nvSpPr>
        <xdr:cNvPr id="269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B0A0000}"/>
            </a:ext>
          </a:extLst>
        </xdr:cNvPr>
        <xdr:cNvSpPr/>
      </xdr:nvSpPr>
      <xdr:spPr bwMode="auto">
        <a:xfrm>
          <a:off x="4457700" y="19078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70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8C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7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D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7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8E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55</xdr:row>
      <xdr:rowOff>190500</xdr:rowOff>
    </xdr:from>
    <xdr:ext cx="304800" cy="247650"/>
    <xdr:sp macro="" textlink="">
      <xdr:nvSpPr>
        <xdr:cNvPr id="270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8F0A0000}"/>
            </a:ext>
          </a:extLst>
        </xdr:cNvPr>
        <xdr:cNvSpPr/>
      </xdr:nvSpPr>
      <xdr:spPr bwMode="auto">
        <a:xfrm>
          <a:off x="4457700" y="19078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70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0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7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1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7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2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55</xdr:row>
      <xdr:rowOff>190500</xdr:rowOff>
    </xdr:from>
    <xdr:ext cx="304800" cy="247650"/>
    <xdr:sp macro="" textlink="">
      <xdr:nvSpPr>
        <xdr:cNvPr id="270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30A0000}"/>
            </a:ext>
          </a:extLst>
        </xdr:cNvPr>
        <xdr:cNvSpPr/>
      </xdr:nvSpPr>
      <xdr:spPr bwMode="auto">
        <a:xfrm>
          <a:off x="4457700" y="19078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70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4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55</xdr:row>
      <xdr:rowOff>180975</xdr:rowOff>
    </xdr:from>
    <xdr:ext cx="304800" cy="247650"/>
    <xdr:sp macro="" textlink="">
      <xdr:nvSpPr>
        <xdr:cNvPr id="27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50A0000}"/>
            </a:ext>
          </a:extLst>
        </xdr:cNvPr>
        <xdr:cNvSpPr/>
      </xdr:nvSpPr>
      <xdr:spPr bwMode="auto">
        <a:xfrm>
          <a:off x="4419600" y="190690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55</xdr:row>
      <xdr:rowOff>180975</xdr:rowOff>
    </xdr:from>
    <xdr:ext cx="301137" cy="254244"/>
    <xdr:sp macro="" textlink="">
      <xdr:nvSpPr>
        <xdr:cNvPr id="271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60A0000}"/>
            </a:ext>
          </a:extLst>
        </xdr:cNvPr>
        <xdr:cNvSpPr/>
      </xdr:nvSpPr>
      <xdr:spPr bwMode="auto">
        <a:xfrm>
          <a:off x="2714625" y="190690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56</xdr:row>
      <xdr:rowOff>180975</xdr:rowOff>
    </xdr:from>
    <xdr:ext cx="304800" cy="247650"/>
    <xdr:sp macro="" textlink="">
      <xdr:nvSpPr>
        <xdr:cNvPr id="27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70A0000}"/>
            </a:ext>
          </a:extLst>
        </xdr:cNvPr>
        <xdr:cNvSpPr/>
      </xdr:nvSpPr>
      <xdr:spPr bwMode="auto">
        <a:xfrm>
          <a:off x="271462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190500</xdr:rowOff>
    </xdr:from>
    <xdr:ext cx="304800" cy="247650"/>
    <xdr:sp macro="" textlink="">
      <xdr:nvSpPr>
        <xdr:cNvPr id="271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80A0000}"/>
            </a:ext>
          </a:extLst>
        </xdr:cNvPr>
        <xdr:cNvSpPr/>
      </xdr:nvSpPr>
      <xdr:spPr bwMode="auto">
        <a:xfrm>
          <a:off x="4457700" y="19364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56</xdr:row>
      <xdr:rowOff>180975</xdr:rowOff>
    </xdr:from>
    <xdr:ext cx="304800" cy="247650"/>
    <xdr:sp macro="" textlink="">
      <xdr:nvSpPr>
        <xdr:cNvPr id="271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90A0000}"/>
            </a:ext>
          </a:extLst>
        </xdr:cNvPr>
        <xdr:cNvSpPr/>
      </xdr:nvSpPr>
      <xdr:spPr bwMode="auto">
        <a:xfrm>
          <a:off x="271462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56</xdr:row>
      <xdr:rowOff>180975</xdr:rowOff>
    </xdr:from>
    <xdr:ext cx="304800" cy="247650"/>
    <xdr:sp macro="" textlink="">
      <xdr:nvSpPr>
        <xdr:cNvPr id="271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A0A0000}"/>
            </a:ext>
          </a:extLst>
        </xdr:cNvPr>
        <xdr:cNvSpPr/>
      </xdr:nvSpPr>
      <xdr:spPr bwMode="auto">
        <a:xfrm>
          <a:off x="271462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15"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9B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C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D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56</xdr:row>
      <xdr:rowOff>180975</xdr:rowOff>
    </xdr:from>
    <xdr:ext cx="304800" cy="247650"/>
    <xdr:sp macro="" textlink="">
      <xdr:nvSpPr>
        <xdr:cNvPr id="271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9E0A0000}"/>
            </a:ext>
          </a:extLst>
        </xdr:cNvPr>
        <xdr:cNvSpPr/>
      </xdr:nvSpPr>
      <xdr:spPr bwMode="auto">
        <a:xfrm>
          <a:off x="2714625"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190500</xdr:rowOff>
    </xdr:from>
    <xdr:ext cx="304800" cy="247650"/>
    <xdr:sp macro="" textlink="">
      <xdr:nvSpPr>
        <xdr:cNvPr id="271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9F0A0000}"/>
            </a:ext>
          </a:extLst>
        </xdr:cNvPr>
        <xdr:cNvSpPr/>
      </xdr:nvSpPr>
      <xdr:spPr bwMode="auto">
        <a:xfrm>
          <a:off x="4457700" y="19364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0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2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1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190500</xdr:rowOff>
    </xdr:from>
    <xdr:ext cx="304800" cy="247650"/>
    <xdr:sp macro="" textlink="">
      <xdr:nvSpPr>
        <xdr:cNvPr id="272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20A0000}"/>
            </a:ext>
          </a:extLst>
        </xdr:cNvPr>
        <xdr:cNvSpPr/>
      </xdr:nvSpPr>
      <xdr:spPr bwMode="auto">
        <a:xfrm>
          <a:off x="4457700" y="19364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2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3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2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4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5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190500</xdr:rowOff>
    </xdr:from>
    <xdr:ext cx="304800" cy="247650"/>
    <xdr:sp macro="" textlink="">
      <xdr:nvSpPr>
        <xdr:cNvPr id="2726"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60A0000}"/>
            </a:ext>
          </a:extLst>
        </xdr:cNvPr>
        <xdr:cNvSpPr/>
      </xdr:nvSpPr>
      <xdr:spPr bwMode="auto">
        <a:xfrm>
          <a:off x="4457700" y="19364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2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7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2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8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190500</xdr:rowOff>
    </xdr:from>
    <xdr:ext cx="304800" cy="247650"/>
    <xdr:sp macro="" textlink="">
      <xdr:nvSpPr>
        <xdr:cNvPr id="272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90A0000}"/>
            </a:ext>
          </a:extLst>
        </xdr:cNvPr>
        <xdr:cNvSpPr/>
      </xdr:nvSpPr>
      <xdr:spPr bwMode="auto">
        <a:xfrm>
          <a:off x="4457700" y="19364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3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A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3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B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3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C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190500</xdr:rowOff>
    </xdr:from>
    <xdr:ext cx="304800" cy="247650"/>
    <xdr:sp macro="" textlink="">
      <xdr:nvSpPr>
        <xdr:cNvPr id="273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AD0A0000}"/>
            </a:ext>
          </a:extLst>
        </xdr:cNvPr>
        <xdr:cNvSpPr/>
      </xdr:nvSpPr>
      <xdr:spPr bwMode="auto">
        <a:xfrm>
          <a:off x="4457700" y="19364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3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AE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3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AF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3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0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190500</xdr:rowOff>
    </xdr:from>
    <xdr:ext cx="304800" cy="247650"/>
    <xdr:sp macro="" textlink="">
      <xdr:nvSpPr>
        <xdr:cNvPr id="273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10A0000}"/>
            </a:ext>
          </a:extLst>
        </xdr:cNvPr>
        <xdr:cNvSpPr/>
      </xdr:nvSpPr>
      <xdr:spPr bwMode="auto">
        <a:xfrm>
          <a:off x="4457700" y="19364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3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2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3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3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4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4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190500</xdr:rowOff>
    </xdr:from>
    <xdr:ext cx="304800" cy="247650"/>
    <xdr:sp macro="" textlink="">
      <xdr:nvSpPr>
        <xdr:cNvPr id="274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50A0000}"/>
            </a:ext>
          </a:extLst>
        </xdr:cNvPr>
        <xdr:cNvSpPr/>
      </xdr:nvSpPr>
      <xdr:spPr bwMode="auto">
        <a:xfrm>
          <a:off x="4457700" y="19364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4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6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4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7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4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8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56</xdr:row>
      <xdr:rowOff>190500</xdr:rowOff>
    </xdr:from>
    <xdr:ext cx="304800" cy="247650"/>
    <xdr:sp macro="" textlink="">
      <xdr:nvSpPr>
        <xdr:cNvPr id="274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B90A0000}"/>
            </a:ext>
          </a:extLst>
        </xdr:cNvPr>
        <xdr:cNvSpPr/>
      </xdr:nvSpPr>
      <xdr:spPr bwMode="auto">
        <a:xfrm>
          <a:off x="4457700" y="193643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4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A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56</xdr:row>
      <xdr:rowOff>180975</xdr:rowOff>
    </xdr:from>
    <xdr:ext cx="304800" cy="247650"/>
    <xdr:sp macro="" textlink="">
      <xdr:nvSpPr>
        <xdr:cNvPr id="274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B0A0000}"/>
            </a:ext>
          </a:extLst>
        </xdr:cNvPr>
        <xdr:cNvSpPr/>
      </xdr:nvSpPr>
      <xdr:spPr bwMode="auto">
        <a:xfrm>
          <a:off x="4419600" y="1935480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56</xdr:row>
      <xdr:rowOff>180975</xdr:rowOff>
    </xdr:from>
    <xdr:ext cx="301137" cy="254244"/>
    <xdr:sp macro="" textlink="">
      <xdr:nvSpPr>
        <xdr:cNvPr id="274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C0A0000}"/>
            </a:ext>
          </a:extLst>
        </xdr:cNvPr>
        <xdr:cNvSpPr/>
      </xdr:nvSpPr>
      <xdr:spPr bwMode="auto">
        <a:xfrm>
          <a:off x="2714625" y="1935480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57</xdr:row>
      <xdr:rowOff>0</xdr:rowOff>
    </xdr:from>
    <xdr:ext cx="304800" cy="247650"/>
    <xdr:sp macro="" textlink="">
      <xdr:nvSpPr>
        <xdr:cNvPr id="274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BD0A0000}"/>
            </a:ext>
          </a:extLst>
        </xdr:cNvPr>
        <xdr:cNvSpPr/>
      </xdr:nvSpPr>
      <xdr:spPr bwMode="auto">
        <a:xfrm>
          <a:off x="2714625"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57</xdr:row>
      <xdr:rowOff>0</xdr:rowOff>
    </xdr:from>
    <xdr:ext cx="304800" cy="247650"/>
    <xdr:sp macro="" textlink="">
      <xdr:nvSpPr>
        <xdr:cNvPr id="2750"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BE0A0000}"/>
            </a:ext>
          </a:extLst>
        </xdr:cNvPr>
        <xdr:cNvSpPr/>
      </xdr:nvSpPr>
      <xdr:spPr bwMode="auto">
        <a:xfrm>
          <a:off x="4457700"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57</xdr:row>
      <xdr:rowOff>0</xdr:rowOff>
    </xdr:from>
    <xdr:ext cx="304800" cy="247650"/>
    <xdr:sp macro="" textlink="">
      <xdr:nvSpPr>
        <xdr:cNvPr id="275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BF0A0000}"/>
            </a:ext>
          </a:extLst>
        </xdr:cNvPr>
        <xdr:cNvSpPr/>
      </xdr:nvSpPr>
      <xdr:spPr bwMode="auto">
        <a:xfrm>
          <a:off x="2714625"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57</xdr:row>
      <xdr:rowOff>0</xdr:rowOff>
    </xdr:from>
    <xdr:ext cx="304800" cy="247650"/>
    <xdr:sp macro="" textlink="">
      <xdr:nvSpPr>
        <xdr:cNvPr id="2752"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00A0000}"/>
            </a:ext>
          </a:extLst>
        </xdr:cNvPr>
        <xdr:cNvSpPr/>
      </xdr:nvSpPr>
      <xdr:spPr bwMode="auto">
        <a:xfrm>
          <a:off x="4457700"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275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10A0000}"/>
            </a:ext>
          </a:extLst>
        </xdr:cNvPr>
        <xdr:cNvSpPr/>
      </xdr:nvSpPr>
      <xdr:spPr bwMode="auto">
        <a:xfrm>
          <a:off x="4419600"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57</xdr:row>
      <xdr:rowOff>0</xdr:rowOff>
    </xdr:from>
    <xdr:ext cx="304800" cy="247650"/>
    <xdr:sp macro="" textlink="">
      <xdr:nvSpPr>
        <xdr:cNvPr id="275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20A0000}"/>
            </a:ext>
          </a:extLst>
        </xdr:cNvPr>
        <xdr:cNvSpPr/>
      </xdr:nvSpPr>
      <xdr:spPr bwMode="auto">
        <a:xfrm>
          <a:off x="2714625"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275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30A0000}"/>
            </a:ext>
          </a:extLst>
        </xdr:cNvPr>
        <xdr:cNvSpPr/>
      </xdr:nvSpPr>
      <xdr:spPr bwMode="auto">
        <a:xfrm>
          <a:off x="4419600"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275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40A0000}"/>
            </a:ext>
          </a:extLst>
        </xdr:cNvPr>
        <xdr:cNvSpPr/>
      </xdr:nvSpPr>
      <xdr:spPr bwMode="auto">
        <a:xfrm>
          <a:off x="4419600"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275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50A0000}"/>
            </a:ext>
          </a:extLst>
        </xdr:cNvPr>
        <xdr:cNvSpPr/>
      </xdr:nvSpPr>
      <xdr:spPr bwMode="auto">
        <a:xfrm>
          <a:off x="4419600"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275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60A0000}"/>
            </a:ext>
          </a:extLst>
        </xdr:cNvPr>
        <xdr:cNvSpPr/>
      </xdr:nvSpPr>
      <xdr:spPr bwMode="auto">
        <a:xfrm>
          <a:off x="4419600"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57</xdr:row>
      <xdr:rowOff>0</xdr:rowOff>
    </xdr:from>
    <xdr:ext cx="304800" cy="247650"/>
    <xdr:sp macro="" textlink="">
      <xdr:nvSpPr>
        <xdr:cNvPr id="2759"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C70A0000}"/>
            </a:ext>
          </a:extLst>
        </xdr:cNvPr>
        <xdr:cNvSpPr/>
      </xdr:nvSpPr>
      <xdr:spPr bwMode="auto">
        <a:xfrm>
          <a:off x="4457700"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57</xdr:row>
      <xdr:rowOff>0</xdr:rowOff>
    </xdr:from>
    <xdr:ext cx="304800" cy="247650"/>
    <xdr:sp macro="" textlink="">
      <xdr:nvSpPr>
        <xdr:cNvPr id="276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C80A0000}"/>
            </a:ext>
          </a:extLst>
        </xdr:cNvPr>
        <xdr:cNvSpPr/>
      </xdr:nvSpPr>
      <xdr:spPr bwMode="auto">
        <a:xfrm>
          <a:off x="4457700"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276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90A0000}"/>
            </a:ext>
          </a:extLst>
        </xdr:cNvPr>
        <xdr:cNvSpPr/>
      </xdr:nvSpPr>
      <xdr:spPr bwMode="auto">
        <a:xfrm>
          <a:off x="4419600"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276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A0A0000}"/>
            </a:ext>
          </a:extLst>
        </xdr:cNvPr>
        <xdr:cNvSpPr/>
      </xdr:nvSpPr>
      <xdr:spPr bwMode="auto">
        <a:xfrm>
          <a:off x="4419600"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276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B0A0000}"/>
            </a:ext>
          </a:extLst>
        </xdr:cNvPr>
        <xdr:cNvSpPr/>
      </xdr:nvSpPr>
      <xdr:spPr bwMode="auto">
        <a:xfrm>
          <a:off x="4419600"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276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C0A0000}"/>
            </a:ext>
          </a:extLst>
        </xdr:cNvPr>
        <xdr:cNvSpPr/>
      </xdr:nvSpPr>
      <xdr:spPr bwMode="auto">
        <a:xfrm>
          <a:off x="4419600"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0</xdr:rowOff>
    </xdr:from>
    <xdr:ext cx="304800" cy="247650"/>
    <xdr:sp macro="" textlink="">
      <xdr:nvSpPr>
        <xdr:cNvPr id="276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D0A0000}"/>
            </a:ext>
          </a:extLst>
        </xdr:cNvPr>
        <xdr:cNvSpPr/>
      </xdr:nvSpPr>
      <xdr:spPr bwMode="auto">
        <a:xfrm>
          <a:off x="4419600"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57</xdr:row>
      <xdr:rowOff>0</xdr:rowOff>
    </xdr:from>
    <xdr:ext cx="301137" cy="257175"/>
    <xdr:sp macro="" textlink="">
      <xdr:nvSpPr>
        <xdr:cNvPr id="276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CE0A0000}"/>
            </a:ext>
          </a:extLst>
        </xdr:cNvPr>
        <xdr:cNvSpPr/>
      </xdr:nvSpPr>
      <xdr:spPr bwMode="auto">
        <a:xfrm>
          <a:off x="2714625" y="1945957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57</xdr:row>
      <xdr:rowOff>0</xdr:rowOff>
    </xdr:from>
    <xdr:ext cx="304800" cy="247650"/>
    <xdr:sp macro="" textlink="">
      <xdr:nvSpPr>
        <xdr:cNvPr id="276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CF0A0000}"/>
            </a:ext>
          </a:extLst>
        </xdr:cNvPr>
        <xdr:cNvSpPr/>
      </xdr:nvSpPr>
      <xdr:spPr bwMode="auto">
        <a:xfrm>
          <a:off x="2714625"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57</xdr:row>
      <xdr:rowOff>0</xdr:rowOff>
    </xdr:from>
    <xdr:ext cx="304800" cy="247650"/>
    <xdr:sp macro="" textlink="">
      <xdr:nvSpPr>
        <xdr:cNvPr id="276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00A0000}"/>
            </a:ext>
          </a:extLst>
        </xdr:cNvPr>
        <xdr:cNvSpPr/>
      </xdr:nvSpPr>
      <xdr:spPr bwMode="auto">
        <a:xfrm>
          <a:off x="2714625" y="194595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57</xdr:row>
      <xdr:rowOff>180975</xdr:rowOff>
    </xdr:from>
    <xdr:ext cx="304800" cy="247650"/>
    <xdr:sp macro="" textlink="">
      <xdr:nvSpPr>
        <xdr:cNvPr id="276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10A0000}"/>
            </a:ext>
          </a:extLst>
        </xdr:cNvPr>
        <xdr:cNvSpPr/>
      </xdr:nvSpPr>
      <xdr:spPr bwMode="auto">
        <a:xfrm>
          <a:off x="271462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57</xdr:row>
      <xdr:rowOff>190500</xdr:rowOff>
    </xdr:from>
    <xdr:ext cx="304800" cy="247650"/>
    <xdr:sp macro="" textlink="">
      <xdr:nvSpPr>
        <xdr:cNvPr id="277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20A0000}"/>
            </a:ext>
          </a:extLst>
        </xdr:cNvPr>
        <xdr:cNvSpPr/>
      </xdr:nvSpPr>
      <xdr:spPr bwMode="auto">
        <a:xfrm>
          <a:off x="4457700" y="19650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57</xdr:row>
      <xdr:rowOff>180975</xdr:rowOff>
    </xdr:from>
    <xdr:ext cx="304800" cy="247650"/>
    <xdr:sp macro="" textlink="">
      <xdr:nvSpPr>
        <xdr:cNvPr id="277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30A0000}"/>
            </a:ext>
          </a:extLst>
        </xdr:cNvPr>
        <xdr:cNvSpPr/>
      </xdr:nvSpPr>
      <xdr:spPr bwMode="auto">
        <a:xfrm>
          <a:off x="271462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57</xdr:row>
      <xdr:rowOff>180975</xdr:rowOff>
    </xdr:from>
    <xdr:ext cx="304800" cy="247650"/>
    <xdr:sp macro="" textlink="">
      <xdr:nvSpPr>
        <xdr:cNvPr id="277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40A0000}"/>
            </a:ext>
          </a:extLst>
        </xdr:cNvPr>
        <xdr:cNvSpPr/>
      </xdr:nvSpPr>
      <xdr:spPr bwMode="auto">
        <a:xfrm>
          <a:off x="271462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73"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5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7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6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7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7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57</xdr:row>
      <xdr:rowOff>180975</xdr:rowOff>
    </xdr:from>
    <xdr:ext cx="304800" cy="247650"/>
    <xdr:sp macro="" textlink="">
      <xdr:nvSpPr>
        <xdr:cNvPr id="277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80A0000}"/>
            </a:ext>
          </a:extLst>
        </xdr:cNvPr>
        <xdr:cNvSpPr/>
      </xdr:nvSpPr>
      <xdr:spPr bwMode="auto">
        <a:xfrm>
          <a:off x="2714625"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57</xdr:row>
      <xdr:rowOff>190500</xdr:rowOff>
    </xdr:from>
    <xdr:ext cx="304800" cy="247650"/>
    <xdr:sp macro="" textlink="">
      <xdr:nvSpPr>
        <xdr:cNvPr id="277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90A0000}"/>
            </a:ext>
          </a:extLst>
        </xdr:cNvPr>
        <xdr:cNvSpPr/>
      </xdr:nvSpPr>
      <xdr:spPr bwMode="auto">
        <a:xfrm>
          <a:off x="4457700" y="19650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7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A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7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B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57</xdr:row>
      <xdr:rowOff>190500</xdr:rowOff>
    </xdr:from>
    <xdr:ext cx="304800" cy="247650"/>
    <xdr:sp macro="" textlink="">
      <xdr:nvSpPr>
        <xdr:cNvPr id="278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DC0A0000}"/>
            </a:ext>
          </a:extLst>
        </xdr:cNvPr>
        <xdr:cNvSpPr/>
      </xdr:nvSpPr>
      <xdr:spPr bwMode="auto">
        <a:xfrm>
          <a:off x="4457700" y="19650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8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DD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8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E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8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DF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57</xdr:row>
      <xdr:rowOff>190500</xdr:rowOff>
    </xdr:from>
    <xdr:ext cx="304800" cy="247650"/>
    <xdr:sp macro="" textlink="">
      <xdr:nvSpPr>
        <xdr:cNvPr id="2784"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00A0000}"/>
            </a:ext>
          </a:extLst>
        </xdr:cNvPr>
        <xdr:cNvSpPr/>
      </xdr:nvSpPr>
      <xdr:spPr bwMode="auto">
        <a:xfrm>
          <a:off x="4457700" y="19650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8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1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8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2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57</xdr:row>
      <xdr:rowOff>190500</xdr:rowOff>
    </xdr:from>
    <xdr:ext cx="304800" cy="247650"/>
    <xdr:sp macro="" textlink="">
      <xdr:nvSpPr>
        <xdr:cNvPr id="2787"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30A0000}"/>
            </a:ext>
          </a:extLst>
        </xdr:cNvPr>
        <xdr:cNvSpPr/>
      </xdr:nvSpPr>
      <xdr:spPr bwMode="auto">
        <a:xfrm>
          <a:off x="4457700" y="19650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88"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4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8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5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9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6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57</xdr:row>
      <xdr:rowOff>190500</xdr:rowOff>
    </xdr:from>
    <xdr:ext cx="304800" cy="247650"/>
    <xdr:sp macro="" textlink="">
      <xdr:nvSpPr>
        <xdr:cNvPr id="2791"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70A0000}"/>
            </a:ext>
          </a:extLst>
        </xdr:cNvPr>
        <xdr:cNvSpPr/>
      </xdr:nvSpPr>
      <xdr:spPr bwMode="auto">
        <a:xfrm>
          <a:off x="4457700" y="19650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92"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8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9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9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9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A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57</xdr:row>
      <xdr:rowOff>190500</xdr:rowOff>
    </xdr:from>
    <xdr:ext cx="304800" cy="247650"/>
    <xdr:sp macro="" textlink="">
      <xdr:nvSpPr>
        <xdr:cNvPr id="2795"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B0A0000}"/>
            </a:ext>
          </a:extLst>
        </xdr:cNvPr>
        <xdr:cNvSpPr/>
      </xdr:nvSpPr>
      <xdr:spPr bwMode="auto">
        <a:xfrm>
          <a:off x="4457700" y="19650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96"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EC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9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D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798"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EE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57</xdr:row>
      <xdr:rowOff>190500</xdr:rowOff>
    </xdr:from>
    <xdr:ext cx="304800" cy="247650"/>
    <xdr:sp macro="" textlink="">
      <xdr:nvSpPr>
        <xdr:cNvPr id="2799"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EF0A0000}"/>
            </a:ext>
          </a:extLst>
        </xdr:cNvPr>
        <xdr:cNvSpPr/>
      </xdr:nvSpPr>
      <xdr:spPr bwMode="auto">
        <a:xfrm>
          <a:off x="4457700" y="19650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800"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0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80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1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80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2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47625</xdr:colOff>
      <xdr:row>57</xdr:row>
      <xdr:rowOff>190500</xdr:rowOff>
    </xdr:from>
    <xdr:ext cx="304800" cy="247650"/>
    <xdr:sp macro="" textlink="">
      <xdr:nvSpPr>
        <xdr:cNvPr id="2803"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30A0000}"/>
            </a:ext>
          </a:extLst>
        </xdr:cNvPr>
        <xdr:cNvSpPr/>
      </xdr:nvSpPr>
      <xdr:spPr bwMode="auto">
        <a:xfrm>
          <a:off x="4457700" y="1965007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804"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4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9525</xdr:colOff>
      <xdr:row>57</xdr:row>
      <xdr:rowOff>180975</xdr:rowOff>
    </xdr:from>
    <xdr:ext cx="304800" cy="247650"/>
    <xdr:sp macro="" textlink="">
      <xdr:nvSpPr>
        <xdr:cNvPr id="280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50A0000}"/>
            </a:ext>
          </a:extLst>
        </xdr:cNvPr>
        <xdr:cNvSpPr/>
      </xdr:nvSpPr>
      <xdr:spPr bwMode="auto">
        <a:xfrm>
          <a:off x="4419600" y="19640550"/>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9525</xdr:colOff>
      <xdr:row>57</xdr:row>
      <xdr:rowOff>180975</xdr:rowOff>
    </xdr:from>
    <xdr:ext cx="301137" cy="254244"/>
    <xdr:sp macro="" textlink="">
      <xdr:nvSpPr>
        <xdr:cNvPr id="280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60A0000}"/>
            </a:ext>
          </a:extLst>
        </xdr:cNvPr>
        <xdr:cNvSpPr/>
      </xdr:nvSpPr>
      <xdr:spPr bwMode="auto">
        <a:xfrm>
          <a:off x="2714625" y="19640550"/>
          <a:ext cx="301137" cy="2542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44</xdr:row>
      <xdr:rowOff>180975</xdr:rowOff>
    </xdr:from>
    <xdr:ext cx="304800" cy="247650"/>
    <xdr:sp macro="" textlink="">
      <xdr:nvSpPr>
        <xdr:cNvPr id="2807"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70A0000}"/>
            </a:ext>
          </a:extLst>
        </xdr:cNvPr>
        <xdr:cNvSpPr/>
      </xdr:nvSpPr>
      <xdr:spPr bwMode="auto">
        <a:xfrm>
          <a:off x="3619500"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44</xdr:row>
      <xdr:rowOff>180975</xdr:rowOff>
    </xdr:from>
    <xdr:ext cx="304800" cy="247650"/>
    <xdr:sp macro="" textlink="">
      <xdr:nvSpPr>
        <xdr:cNvPr id="2808"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F80A0000}"/>
            </a:ext>
          </a:extLst>
        </xdr:cNvPr>
        <xdr:cNvSpPr/>
      </xdr:nvSpPr>
      <xdr:spPr bwMode="auto">
        <a:xfrm>
          <a:off x="46005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44</xdr:row>
      <xdr:rowOff>180975</xdr:rowOff>
    </xdr:from>
    <xdr:ext cx="304800" cy="247650"/>
    <xdr:sp macro="" textlink="">
      <xdr:nvSpPr>
        <xdr:cNvPr id="280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90A0000}"/>
            </a:ext>
          </a:extLst>
        </xdr:cNvPr>
        <xdr:cNvSpPr/>
      </xdr:nvSpPr>
      <xdr:spPr bwMode="auto">
        <a:xfrm>
          <a:off x="3619500"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44</xdr:row>
      <xdr:rowOff>190500</xdr:rowOff>
    </xdr:from>
    <xdr:ext cx="304800" cy="247650"/>
    <xdr:sp macro="" textlink="">
      <xdr:nvSpPr>
        <xdr:cNvPr id="2810"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FA0A0000}"/>
            </a:ext>
          </a:extLst>
        </xdr:cNvPr>
        <xdr:cNvSpPr/>
      </xdr:nvSpPr>
      <xdr:spPr bwMode="auto">
        <a:xfrm>
          <a:off x="46005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2811"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B0A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44</xdr:row>
      <xdr:rowOff>180975</xdr:rowOff>
    </xdr:from>
    <xdr:ext cx="304800" cy="247650"/>
    <xdr:sp macro="" textlink="">
      <xdr:nvSpPr>
        <xdr:cNvPr id="281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C0A0000}"/>
            </a:ext>
          </a:extLst>
        </xdr:cNvPr>
        <xdr:cNvSpPr/>
      </xdr:nvSpPr>
      <xdr:spPr bwMode="auto">
        <a:xfrm>
          <a:off x="3619500"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281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D0A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281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FE0A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281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FF0A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281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00B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44</xdr:row>
      <xdr:rowOff>180975</xdr:rowOff>
    </xdr:from>
    <xdr:ext cx="304800" cy="247650"/>
    <xdr:sp macro="" textlink="">
      <xdr:nvSpPr>
        <xdr:cNvPr id="2817"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400-0000010B0000}"/>
            </a:ext>
          </a:extLst>
        </xdr:cNvPr>
        <xdr:cNvSpPr/>
      </xdr:nvSpPr>
      <xdr:spPr bwMode="auto">
        <a:xfrm>
          <a:off x="46005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47625</xdr:colOff>
      <xdr:row>44</xdr:row>
      <xdr:rowOff>190500</xdr:rowOff>
    </xdr:from>
    <xdr:ext cx="304800" cy="247650"/>
    <xdr:sp macro="" textlink="">
      <xdr:nvSpPr>
        <xdr:cNvPr id="281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400-0000020B0000}"/>
            </a:ext>
          </a:extLst>
        </xdr:cNvPr>
        <xdr:cNvSpPr/>
      </xdr:nvSpPr>
      <xdr:spPr bwMode="auto">
        <a:xfrm>
          <a:off x="46005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2819"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30B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2820"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40B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2821"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50B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2822"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60B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8</xdr:col>
      <xdr:colOff>9525</xdr:colOff>
      <xdr:row>44</xdr:row>
      <xdr:rowOff>180975</xdr:rowOff>
    </xdr:from>
    <xdr:ext cx="304800" cy="247650"/>
    <xdr:sp macro="" textlink="">
      <xdr:nvSpPr>
        <xdr:cNvPr id="2823"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70B0000}"/>
            </a:ext>
          </a:extLst>
        </xdr:cNvPr>
        <xdr:cNvSpPr/>
      </xdr:nvSpPr>
      <xdr:spPr bwMode="auto">
        <a:xfrm>
          <a:off x="4562475"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44</xdr:row>
      <xdr:rowOff>180975</xdr:rowOff>
    </xdr:from>
    <xdr:ext cx="301137" cy="257175"/>
    <xdr:sp macro="" textlink="">
      <xdr:nvSpPr>
        <xdr:cNvPr id="2824"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400-0000080B0000}"/>
            </a:ext>
          </a:extLst>
        </xdr:cNvPr>
        <xdr:cNvSpPr/>
      </xdr:nvSpPr>
      <xdr:spPr bwMode="auto">
        <a:xfrm>
          <a:off x="3619500" y="15592425"/>
          <a:ext cx="301137"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44</xdr:row>
      <xdr:rowOff>180975</xdr:rowOff>
    </xdr:from>
    <xdr:ext cx="304800" cy="247650"/>
    <xdr:sp macro="" textlink="">
      <xdr:nvSpPr>
        <xdr:cNvPr id="2825"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90B0000}"/>
            </a:ext>
          </a:extLst>
        </xdr:cNvPr>
        <xdr:cNvSpPr/>
      </xdr:nvSpPr>
      <xdr:spPr bwMode="auto">
        <a:xfrm>
          <a:off x="3619500"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5</xdr:col>
      <xdr:colOff>9525</xdr:colOff>
      <xdr:row>44</xdr:row>
      <xdr:rowOff>180975</xdr:rowOff>
    </xdr:from>
    <xdr:ext cx="304800" cy="247650"/>
    <xdr:sp macro="" textlink="">
      <xdr:nvSpPr>
        <xdr:cNvPr id="2826"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400-00000A0B0000}"/>
            </a:ext>
          </a:extLst>
        </xdr:cNvPr>
        <xdr:cNvSpPr/>
      </xdr:nvSpPr>
      <xdr:spPr bwMode="auto">
        <a:xfrm>
          <a:off x="3619500" y="15592425"/>
          <a:ext cx="3048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78</xdr:col>
      <xdr:colOff>66675</xdr:colOff>
      <xdr:row>20</xdr:row>
      <xdr:rowOff>0</xdr:rowOff>
    </xdr:from>
    <xdr:to>
      <xdr:col>93</xdr:col>
      <xdr:colOff>0</xdr:colOff>
      <xdr:row>23</xdr:row>
      <xdr:rowOff>9525</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a:xfrm flipV="1">
          <a:off x="6010275" y="1524000"/>
          <a:ext cx="1076325" cy="238125"/>
        </a:xfrm>
        <a:prstGeom prst="line">
          <a:avLst/>
        </a:prstGeom>
        <a:ln w="9525">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9525</xdr:colOff>
      <xdr:row>49</xdr:row>
      <xdr:rowOff>1</xdr:rowOff>
    </xdr:from>
    <xdr:to>
      <xdr:col>54</xdr:col>
      <xdr:colOff>66675</xdr:colOff>
      <xdr:row>54</xdr:row>
      <xdr:rowOff>0</xdr:rowOff>
    </xdr:to>
    <xdr:cxnSp macro="">
      <xdr:nvCxnSpPr>
        <xdr:cNvPr id="4" name="直線コネクタ 3">
          <a:extLst>
            <a:ext uri="{FF2B5EF4-FFF2-40B4-BE49-F238E27FC236}">
              <a16:creationId xmlns:a16="http://schemas.microsoft.com/office/drawing/2014/main" id="{00000000-0008-0000-0500-000004000000}"/>
            </a:ext>
          </a:extLst>
        </xdr:cNvPr>
        <xdr:cNvCxnSpPr/>
      </xdr:nvCxnSpPr>
      <xdr:spPr>
        <a:xfrm flipV="1">
          <a:off x="2600325" y="3733801"/>
          <a:ext cx="1581150" cy="380999"/>
        </a:xfrm>
        <a:prstGeom prst="line">
          <a:avLst/>
        </a:prstGeom>
        <a:ln w="6350">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52</xdr:col>
      <xdr:colOff>38099</xdr:colOff>
      <xdr:row>26</xdr:row>
      <xdr:rowOff>66675</xdr:rowOff>
    </xdr:from>
    <xdr:to>
      <xdr:col>55</xdr:col>
      <xdr:colOff>28574</xdr:colOff>
      <xdr:row>30</xdr:row>
      <xdr:rowOff>9525</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4000499" y="2047875"/>
          <a:ext cx="219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latin typeface="ＭＳ Ｐ明朝" panose="02020600040205080304" pitchFamily="18" charset="-128"/>
              <a:ea typeface="ＭＳ Ｐ明朝" panose="02020600040205080304" pitchFamily="18" charset="-128"/>
            </a:rPr>
            <a:t>円</a:t>
          </a:r>
        </a:p>
      </xdr:txBody>
    </xdr:sp>
    <xdr:clientData/>
  </xdr:twoCellAnchor>
  <xdr:twoCellAnchor>
    <xdr:from>
      <xdr:col>31</xdr:col>
      <xdr:colOff>38100</xdr:colOff>
      <xdr:row>40</xdr:row>
      <xdr:rowOff>57150</xdr:rowOff>
    </xdr:from>
    <xdr:to>
      <xdr:col>34</xdr:col>
      <xdr:colOff>28575</xdr:colOff>
      <xdr:row>44</xdr:row>
      <xdr:rowOff>0</xdr:rowOff>
    </xdr:to>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2400300" y="3105150"/>
          <a:ext cx="219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latin typeface="ＭＳ Ｐ明朝" panose="02020600040205080304" pitchFamily="18" charset="-128"/>
              <a:ea typeface="ＭＳ Ｐ明朝" panose="02020600040205080304" pitchFamily="18" charset="-128"/>
            </a:rPr>
            <a:t>円</a:t>
          </a:r>
        </a:p>
      </xdr:txBody>
    </xdr:sp>
    <xdr:clientData/>
  </xdr:twoCellAnchor>
  <xdr:twoCellAnchor>
    <xdr:from>
      <xdr:col>52</xdr:col>
      <xdr:colOff>38100</xdr:colOff>
      <xdr:row>40</xdr:row>
      <xdr:rowOff>57150</xdr:rowOff>
    </xdr:from>
    <xdr:to>
      <xdr:col>55</xdr:col>
      <xdr:colOff>28575</xdr:colOff>
      <xdr:row>44</xdr:row>
      <xdr:rowOff>0</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400300" y="3105150"/>
          <a:ext cx="219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latin typeface="ＭＳ Ｐ明朝" panose="02020600040205080304" pitchFamily="18" charset="-128"/>
              <a:ea typeface="ＭＳ Ｐ明朝" panose="02020600040205080304" pitchFamily="18" charset="-128"/>
            </a:rPr>
            <a:t>円</a:t>
          </a:r>
        </a:p>
      </xdr:txBody>
    </xdr:sp>
    <xdr:clientData/>
  </xdr:twoCellAnchor>
  <xdr:twoCellAnchor>
    <xdr:from>
      <xdr:col>31</xdr:col>
      <xdr:colOff>38100</xdr:colOff>
      <xdr:row>45</xdr:row>
      <xdr:rowOff>57150</xdr:rowOff>
    </xdr:from>
    <xdr:to>
      <xdr:col>34</xdr:col>
      <xdr:colOff>28575</xdr:colOff>
      <xdr:row>49</xdr:row>
      <xdr:rowOff>0</xdr:rowOff>
    </xdr:to>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2400300" y="3105150"/>
          <a:ext cx="219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latin typeface="ＭＳ Ｐ明朝" panose="02020600040205080304" pitchFamily="18" charset="-128"/>
              <a:ea typeface="ＭＳ Ｐ明朝" panose="02020600040205080304" pitchFamily="18" charset="-128"/>
            </a:rPr>
            <a:t>円</a:t>
          </a:r>
        </a:p>
      </xdr:txBody>
    </xdr:sp>
    <xdr:clientData/>
  </xdr:twoCellAnchor>
  <xdr:twoCellAnchor>
    <xdr:from>
      <xdr:col>31</xdr:col>
      <xdr:colOff>38100</xdr:colOff>
      <xdr:row>50</xdr:row>
      <xdr:rowOff>57150</xdr:rowOff>
    </xdr:from>
    <xdr:to>
      <xdr:col>34</xdr:col>
      <xdr:colOff>28575</xdr:colOff>
      <xdr:row>54</xdr:row>
      <xdr:rowOff>0</xdr:rowOff>
    </xdr:to>
    <xdr:sp macro="" textlink="">
      <xdr:nvSpPr>
        <xdr:cNvPr id="8" name="テキスト ボックス 7">
          <a:extLst>
            <a:ext uri="{FF2B5EF4-FFF2-40B4-BE49-F238E27FC236}">
              <a16:creationId xmlns:a16="http://schemas.microsoft.com/office/drawing/2014/main" id="{00000000-0008-0000-0500-000008000000}"/>
            </a:ext>
          </a:extLst>
        </xdr:cNvPr>
        <xdr:cNvSpPr txBox="1"/>
      </xdr:nvSpPr>
      <xdr:spPr>
        <a:xfrm>
          <a:off x="2400300" y="3105150"/>
          <a:ext cx="219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latin typeface="ＭＳ Ｐ明朝" panose="02020600040205080304" pitchFamily="18" charset="-128"/>
              <a:ea typeface="ＭＳ Ｐ明朝" panose="02020600040205080304" pitchFamily="18" charset="-128"/>
            </a:rPr>
            <a:t>円</a:t>
          </a:r>
        </a:p>
      </xdr:txBody>
    </xdr:sp>
    <xdr:clientData/>
  </xdr:twoCellAnchor>
  <xdr:twoCellAnchor>
    <xdr:from>
      <xdr:col>31</xdr:col>
      <xdr:colOff>38100</xdr:colOff>
      <xdr:row>55</xdr:row>
      <xdr:rowOff>57150</xdr:rowOff>
    </xdr:from>
    <xdr:to>
      <xdr:col>34</xdr:col>
      <xdr:colOff>28575</xdr:colOff>
      <xdr:row>59</xdr:row>
      <xdr:rowOff>0</xdr:rowOff>
    </xdr:to>
    <xdr:sp macro="" textlink="">
      <xdr:nvSpPr>
        <xdr:cNvPr id="9" name="テキスト ボックス 8">
          <a:extLst>
            <a:ext uri="{FF2B5EF4-FFF2-40B4-BE49-F238E27FC236}">
              <a16:creationId xmlns:a16="http://schemas.microsoft.com/office/drawing/2014/main" id="{00000000-0008-0000-0500-000009000000}"/>
            </a:ext>
          </a:extLst>
        </xdr:cNvPr>
        <xdr:cNvSpPr txBox="1"/>
      </xdr:nvSpPr>
      <xdr:spPr>
        <a:xfrm>
          <a:off x="2400300" y="3105150"/>
          <a:ext cx="219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latin typeface="ＭＳ Ｐ明朝" panose="02020600040205080304" pitchFamily="18" charset="-128"/>
              <a:ea typeface="ＭＳ Ｐ明朝" panose="02020600040205080304" pitchFamily="18" charset="-128"/>
            </a:rPr>
            <a:t>円</a:t>
          </a:r>
        </a:p>
      </xdr:txBody>
    </xdr:sp>
    <xdr:clientData/>
  </xdr:twoCellAnchor>
  <xdr:twoCellAnchor>
    <xdr:from>
      <xdr:col>52</xdr:col>
      <xdr:colOff>38100</xdr:colOff>
      <xdr:row>55</xdr:row>
      <xdr:rowOff>57150</xdr:rowOff>
    </xdr:from>
    <xdr:to>
      <xdr:col>55</xdr:col>
      <xdr:colOff>28575</xdr:colOff>
      <xdr:row>59</xdr:row>
      <xdr:rowOff>0</xdr:rowOff>
    </xdr:to>
    <xdr:sp macro="" textlink="">
      <xdr:nvSpPr>
        <xdr:cNvPr id="10" name="テキスト ボックス 9">
          <a:extLst>
            <a:ext uri="{FF2B5EF4-FFF2-40B4-BE49-F238E27FC236}">
              <a16:creationId xmlns:a16="http://schemas.microsoft.com/office/drawing/2014/main" id="{00000000-0008-0000-0500-00000A000000}"/>
            </a:ext>
          </a:extLst>
        </xdr:cNvPr>
        <xdr:cNvSpPr txBox="1"/>
      </xdr:nvSpPr>
      <xdr:spPr>
        <a:xfrm>
          <a:off x="2400300" y="3105150"/>
          <a:ext cx="219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latin typeface="ＭＳ Ｐ明朝" panose="02020600040205080304" pitchFamily="18" charset="-128"/>
              <a:ea typeface="ＭＳ Ｐ明朝" panose="02020600040205080304" pitchFamily="18" charset="-128"/>
            </a:rPr>
            <a:t>円</a:t>
          </a:r>
        </a:p>
      </xdr:txBody>
    </xdr:sp>
    <xdr:clientData/>
  </xdr:twoCellAnchor>
  <xdr:twoCellAnchor>
    <xdr:from>
      <xdr:col>52</xdr:col>
      <xdr:colOff>38100</xdr:colOff>
      <xdr:row>45</xdr:row>
      <xdr:rowOff>57150</xdr:rowOff>
    </xdr:from>
    <xdr:to>
      <xdr:col>55</xdr:col>
      <xdr:colOff>28575</xdr:colOff>
      <xdr:row>49</xdr:row>
      <xdr:rowOff>0</xdr:rowOff>
    </xdr:to>
    <xdr:sp macro="" textlink="">
      <xdr:nvSpPr>
        <xdr:cNvPr id="11" name="テキスト ボックス 10">
          <a:extLst>
            <a:ext uri="{FF2B5EF4-FFF2-40B4-BE49-F238E27FC236}">
              <a16:creationId xmlns:a16="http://schemas.microsoft.com/office/drawing/2014/main" id="{00000000-0008-0000-0500-00000B000000}"/>
            </a:ext>
          </a:extLst>
        </xdr:cNvPr>
        <xdr:cNvSpPr txBox="1"/>
      </xdr:nvSpPr>
      <xdr:spPr>
        <a:xfrm>
          <a:off x="2400300" y="3105150"/>
          <a:ext cx="219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latin typeface="ＭＳ Ｐ明朝" panose="02020600040205080304" pitchFamily="18" charset="-128"/>
              <a:ea typeface="ＭＳ Ｐ明朝" panose="02020600040205080304" pitchFamily="18" charset="-128"/>
            </a:rPr>
            <a:t>円</a:t>
          </a:r>
        </a:p>
      </xdr:txBody>
    </xdr:sp>
    <xdr:clientData/>
  </xdr:twoCellAnchor>
  <xdr:twoCellAnchor>
    <xdr:from>
      <xdr:col>62</xdr:col>
      <xdr:colOff>19050</xdr:colOff>
      <xdr:row>99</xdr:row>
      <xdr:rowOff>38966</xdr:rowOff>
    </xdr:from>
    <xdr:to>
      <xdr:col>74</xdr:col>
      <xdr:colOff>57150</xdr:colOff>
      <xdr:row>102</xdr:row>
      <xdr:rowOff>58016</xdr:rowOff>
    </xdr:to>
    <xdr:sp macro="" textlink="">
      <xdr:nvSpPr>
        <xdr:cNvPr id="17" name="テキスト ボックス 16">
          <a:extLst>
            <a:ext uri="{FF2B5EF4-FFF2-40B4-BE49-F238E27FC236}">
              <a16:creationId xmlns:a16="http://schemas.microsoft.com/office/drawing/2014/main" id="{00000000-0008-0000-0500-000011000000}"/>
            </a:ext>
          </a:extLst>
        </xdr:cNvPr>
        <xdr:cNvSpPr txBox="1"/>
      </xdr:nvSpPr>
      <xdr:spPr>
        <a:xfrm>
          <a:off x="4850823" y="7754216"/>
          <a:ext cx="973282" cy="252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kumimoji="1" lang="ja-JP" altLang="en-US" sz="800" spc="400" baseline="0">
              <a:latin typeface="ＭＳ Ｐ明朝" panose="02020600040205080304" pitchFamily="18" charset="-128"/>
              <a:ea typeface="ＭＳ Ｐ明朝" panose="02020600040205080304" pitchFamily="18" charset="-128"/>
            </a:rPr>
            <a:t>小規模企業</a:t>
          </a:r>
        </a:p>
      </xdr:txBody>
    </xdr:sp>
    <xdr:clientData/>
  </xdr:twoCellAnchor>
  <xdr:twoCellAnchor>
    <xdr:from>
      <xdr:col>61</xdr:col>
      <xdr:colOff>57151</xdr:colOff>
      <xdr:row>100</xdr:row>
      <xdr:rowOff>71005</xdr:rowOff>
    </xdr:from>
    <xdr:to>
      <xdr:col>74</xdr:col>
      <xdr:colOff>1</xdr:colOff>
      <xdr:row>103</xdr:row>
      <xdr:rowOff>4330</xdr:rowOff>
    </xdr:to>
    <xdr:sp macro="" textlink="">
      <xdr:nvSpPr>
        <xdr:cNvPr id="18" name="テキスト ボックス 17">
          <a:extLst>
            <a:ext uri="{FF2B5EF4-FFF2-40B4-BE49-F238E27FC236}">
              <a16:creationId xmlns:a16="http://schemas.microsoft.com/office/drawing/2014/main" id="{00000000-0008-0000-0500-000012000000}"/>
            </a:ext>
          </a:extLst>
        </xdr:cNvPr>
        <xdr:cNvSpPr txBox="1"/>
      </xdr:nvSpPr>
      <xdr:spPr>
        <a:xfrm>
          <a:off x="4810992" y="7864187"/>
          <a:ext cx="955964" cy="1671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kumimoji="1" lang="ja-JP" altLang="en-US" sz="800" spc="150" baseline="0">
              <a:latin typeface="ＭＳ Ｐ明朝" panose="02020600040205080304" pitchFamily="18" charset="-128"/>
              <a:ea typeface="ＭＳ Ｐ明朝" panose="02020600040205080304" pitchFamily="18" charset="-128"/>
            </a:rPr>
            <a:t>共済等掛金控除</a:t>
          </a:r>
        </a:p>
      </xdr:txBody>
    </xdr:sp>
    <xdr:clientData/>
  </xdr:twoCellAnchor>
  <xdr:twoCellAnchor>
    <xdr:from>
      <xdr:col>61</xdr:col>
      <xdr:colOff>17319</xdr:colOff>
      <xdr:row>113</xdr:row>
      <xdr:rowOff>4</xdr:rowOff>
    </xdr:from>
    <xdr:to>
      <xdr:col>75</xdr:col>
      <xdr:colOff>64944</xdr:colOff>
      <xdr:row>115</xdr:row>
      <xdr:rowOff>11260</xdr:rowOff>
    </xdr:to>
    <xdr:sp macro="" textlink="">
      <xdr:nvSpPr>
        <xdr:cNvPr id="19" name="テキスト ボックス 18">
          <a:extLst>
            <a:ext uri="{FF2B5EF4-FFF2-40B4-BE49-F238E27FC236}">
              <a16:creationId xmlns:a16="http://schemas.microsoft.com/office/drawing/2014/main" id="{00000000-0008-0000-0500-000013000000}"/>
            </a:ext>
          </a:extLst>
        </xdr:cNvPr>
        <xdr:cNvSpPr txBox="1"/>
      </xdr:nvSpPr>
      <xdr:spPr>
        <a:xfrm>
          <a:off x="4771160" y="8806299"/>
          <a:ext cx="1138670" cy="1671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0" bIns="36000" rtlCol="0" anchor="t"/>
        <a:lstStyle/>
        <a:p>
          <a:r>
            <a:rPr kumimoji="1" lang="ja-JP" altLang="en-US" sz="800" spc="900" baseline="0">
              <a:latin typeface="ＭＳ Ｐ明朝" panose="02020600040205080304" pitchFamily="18" charset="-128"/>
              <a:ea typeface="ＭＳ Ｐ明朝" panose="02020600040205080304" pitchFamily="18" charset="-128"/>
            </a:rPr>
            <a:t>障害者控除</a:t>
          </a:r>
        </a:p>
      </xdr:txBody>
    </xdr:sp>
    <xdr:clientData/>
  </xdr:twoCellAnchor>
  <xdr:twoCellAnchor>
    <xdr:from>
      <xdr:col>61</xdr:col>
      <xdr:colOff>17323</xdr:colOff>
      <xdr:row>111</xdr:row>
      <xdr:rowOff>38962</xdr:rowOff>
    </xdr:from>
    <xdr:to>
      <xdr:col>74</xdr:col>
      <xdr:colOff>54428</xdr:colOff>
      <xdr:row>114</xdr:row>
      <xdr:rowOff>4330</xdr:rowOff>
    </xdr:to>
    <xdr:sp macro="" textlink="">
      <xdr:nvSpPr>
        <xdr:cNvPr id="20" name="テキスト ボックス 19">
          <a:extLst>
            <a:ext uri="{FF2B5EF4-FFF2-40B4-BE49-F238E27FC236}">
              <a16:creationId xmlns:a16="http://schemas.microsoft.com/office/drawing/2014/main" id="{00000000-0008-0000-0500-000014000000}"/>
            </a:ext>
          </a:extLst>
        </xdr:cNvPr>
        <xdr:cNvSpPr txBox="1"/>
      </xdr:nvSpPr>
      <xdr:spPr>
        <a:xfrm>
          <a:off x="4720859" y="8597855"/>
          <a:ext cx="1039498" cy="1966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kumimoji="1" lang="ja-JP" altLang="en-US" sz="800" spc="1000" baseline="0">
              <a:latin typeface="ＭＳ Ｐ明朝" panose="02020600040205080304" pitchFamily="18" charset="-128"/>
              <a:ea typeface="ＭＳ Ｐ明朝" panose="02020600040205080304" pitchFamily="18" charset="-128"/>
            </a:rPr>
            <a:t>勤労学生、</a:t>
          </a:r>
        </a:p>
      </xdr:txBody>
    </xdr:sp>
    <xdr:clientData/>
  </xdr:twoCellAnchor>
  <xdr:twoCellAnchor>
    <xdr:from>
      <xdr:col>4</xdr:col>
      <xdr:colOff>27214</xdr:colOff>
      <xdr:row>105</xdr:row>
      <xdr:rowOff>72571</xdr:rowOff>
    </xdr:from>
    <xdr:to>
      <xdr:col>7</xdr:col>
      <xdr:colOff>68036</xdr:colOff>
      <xdr:row>119</xdr:row>
      <xdr:rowOff>18143</xdr:rowOff>
    </xdr:to>
    <xdr:sp macro="" textlink="">
      <xdr:nvSpPr>
        <xdr:cNvPr id="21" name="テキスト ボックス 20">
          <a:extLst>
            <a:ext uri="{FF2B5EF4-FFF2-40B4-BE49-F238E27FC236}">
              <a16:creationId xmlns:a16="http://schemas.microsoft.com/office/drawing/2014/main" id="{00000000-0008-0000-0500-000015000000}"/>
            </a:ext>
          </a:extLst>
        </xdr:cNvPr>
        <xdr:cNvSpPr txBox="1"/>
      </xdr:nvSpPr>
      <xdr:spPr>
        <a:xfrm>
          <a:off x="335643" y="8168821"/>
          <a:ext cx="272143" cy="1025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600">
              <a:latin typeface="ＭＳ Ｐ明朝" panose="02020600040205080304" pitchFamily="18" charset="-128"/>
              <a:ea typeface="ＭＳ Ｐ明朝" panose="02020600040205080304" pitchFamily="18" charset="-128"/>
            </a:rPr>
            <a:t>16</a:t>
          </a:r>
          <a:r>
            <a:rPr kumimoji="1" lang="ja-JP" altLang="en-US" sz="600">
              <a:latin typeface="ＭＳ Ｐ明朝" panose="02020600040205080304" pitchFamily="18" charset="-128"/>
              <a:ea typeface="ＭＳ Ｐ明朝" panose="02020600040205080304" pitchFamily="18" charset="-128"/>
            </a:rPr>
            <a:t>歳未満の扶養親族</a:t>
          </a:r>
        </a:p>
      </xdr:txBody>
    </xdr:sp>
    <xdr:clientData/>
  </xdr:twoCellAnchor>
  <xdr:twoCellAnchor>
    <xdr:from>
      <xdr:col>3</xdr:col>
      <xdr:colOff>18144</xdr:colOff>
      <xdr:row>108</xdr:row>
      <xdr:rowOff>36285</xdr:rowOff>
    </xdr:from>
    <xdr:to>
      <xdr:col>6</xdr:col>
      <xdr:colOff>58965</xdr:colOff>
      <xdr:row>116</xdr:row>
      <xdr:rowOff>77106</xdr:rowOff>
    </xdr:to>
    <xdr:sp macro="" textlink="">
      <xdr:nvSpPr>
        <xdr:cNvPr id="22" name="テキスト ボックス 21">
          <a:extLst>
            <a:ext uri="{FF2B5EF4-FFF2-40B4-BE49-F238E27FC236}">
              <a16:creationId xmlns:a16="http://schemas.microsoft.com/office/drawing/2014/main" id="{00000000-0008-0000-0500-000016000000}"/>
            </a:ext>
          </a:extLst>
        </xdr:cNvPr>
        <xdr:cNvSpPr txBox="1"/>
      </xdr:nvSpPr>
      <xdr:spPr>
        <a:xfrm>
          <a:off x="249465" y="8363856"/>
          <a:ext cx="272143" cy="657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600">
              <a:latin typeface="ＭＳ Ｐ明朝" panose="02020600040205080304" pitchFamily="18" charset="-128"/>
              <a:ea typeface="ＭＳ Ｐ明朝" panose="02020600040205080304" pitchFamily="18" charset="-128"/>
            </a:rPr>
            <a:t>(</a:t>
          </a:r>
          <a:r>
            <a:rPr kumimoji="1" lang="ja-JP" altLang="en-US" sz="600">
              <a:latin typeface="ＭＳ Ｐ明朝" panose="02020600040205080304" pitchFamily="18" charset="-128"/>
              <a:ea typeface="ＭＳ Ｐ明朝" panose="02020600040205080304" pitchFamily="18" charset="-128"/>
            </a:rPr>
            <a:t>控除対象外</a:t>
          </a:r>
          <a:r>
            <a:rPr kumimoji="1" lang="en-US" altLang="ja-JP" sz="600">
              <a:latin typeface="ＭＳ Ｐ明朝" panose="02020600040205080304" pitchFamily="18" charset="-128"/>
              <a:ea typeface="ＭＳ Ｐ明朝" panose="02020600040205080304" pitchFamily="18" charset="-128"/>
            </a:rPr>
            <a:t>)</a:t>
          </a:r>
          <a:endParaRPr kumimoji="1" lang="ja-JP" altLang="en-US" sz="600">
            <a:latin typeface="ＭＳ Ｐ明朝" panose="02020600040205080304" pitchFamily="18" charset="-128"/>
            <a:ea typeface="ＭＳ Ｐ明朝" panose="02020600040205080304" pitchFamily="18" charset="-128"/>
          </a:endParaRPr>
        </a:p>
      </xdr:txBody>
    </xdr:sp>
    <xdr:clientData/>
  </xdr:twoCellAnchor>
  <xdr:twoCellAnchor>
    <xdr:from>
      <xdr:col>41</xdr:col>
      <xdr:colOff>49893</xdr:colOff>
      <xdr:row>114</xdr:row>
      <xdr:rowOff>45356</xdr:rowOff>
    </xdr:from>
    <xdr:to>
      <xdr:col>45</xdr:col>
      <xdr:colOff>36287</xdr:colOff>
      <xdr:row>116</xdr:row>
      <xdr:rowOff>54427</xdr:rowOff>
    </xdr:to>
    <xdr:sp macro="" textlink="">
      <xdr:nvSpPr>
        <xdr:cNvPr id="24" name="テキスト ボックス 23">
          <a:extLst>
            <a:ext uri="{FF2B5EF4-FFF2-40B4-BE49-F238E27FC236}">
              <a16:creationId xmlns:a16="http://schemas.microsoft.com/office/drawing/2014/main" id="{00000000-0008-0000-0500-000018000000}"/>
            </a:ext>
          </a:extLst>
        </xdr:cNvPr>
        <xdr:cNvSpPr txBox="1"/>
      </xdr:nvSpPr>
      <xdr:spPr>
        <a:xfrm>
          <a:off x="3211286" y="8835570"/>
          <a:ext cx="294822"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t"/>
        <a:lstStyle/>
        <a:p>
          <a:r>
            <a:rPr kumimoji="1" lang="ja-JP" altLang="en-US" sz="500">
              <a:latin typeface="ＭＳ Ｐ明朝" panose="02020600040205080304" pitchFamily="18" charset="-128"/>
              <a:ea typeface="ＭＳ Ｐ明朝" panose="02020600040205080304" pitchFamily="18" charset="-128"/>
            </a:rPr>
            <a:t>同居 ・</a:t>
          </a:r>
        </a:p>
      </xdr:txBody>
    </xdr:sp>
    <xdr:clientData/>
  </xdr:twoCellAnchor>
  <xdr:twoCellAnchor>
    <xdr:from>
      <xdr:col>41</xdr:col>
      <xdr:colOff>49892</xdr:colOff>
      <xdr:row>115</xdr:row>
      <xdr:rowOff>36286</xdr:rowOff>
    </xdr:from>
    <xdr:to>
      <xdr:col>45</xdr:col>
      <xdr:colOff>49893</xdr:colOff>
      <xdr:row>117</xdr:row>
      <xdr:rowOff>45357</xdr:rowOff>
    </xdr:to>
    <xdr:sp macro="" textlink="">
      <xdr:nvSpPr>
        <xdr:cNvPr id="25" name="テキスト ボックス 24">
          <a:extLst>
            <a:ext uri="{FF2B5EF4-FFF2-40B4-BE49-F238E27FC236}">
              <a16:creationId xmlns:a16="http://schemas.microsoft.com/office/drawing/2014/main" id="{00000000-0008-0000-0500-000019000000}"/>
            </a:ext>
          </a:extLst>
        </xdr:cNvPr>
        <xdr:cNvSpPr txBox="1"/>
      </xdr:nvSpPr>
      <xdr:spPr>
        <a:xfrm>
          <a:off x="3211285" y="8903607"/>
          <a:ext cx="308429"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t"/>
        <a:lstStyle/>
        <a:p>
          <a:r>
            <a:rPr kumimoji="1" lang="ja-JP" altLang="en-US" sz="500">
              <a:latin typeface="ＭＳ Ｐ明朝" panose="02020600040205080304" pitchFamily="18" charset="-128"/>
              <a:ea typeface="ＭＳ Ｐ明朝" panose="02020600040205080304" pitchFamily="18" charset="-128"/>
            </a:rPr>
            <a:t>別居の</a:t>
          </a:r>
        </a:p>
      </xdr:txBody>
    </xdr:sp>
    <xdr:clientData/>
  </xdr:twoCellAnchor>
  <xdr:twoCellAnchor>
    <xdr:from>
      <xdr:col>41</xdr:col>
      <xdr:colOff>54429</xdr:colOff>
      <xdr:row>116</xdr:row>
      <xdr:rowOff>31749</xdr:rowOff>
    </xdr:from>
    <xdr:to>
      <xdr:col>45</xdr:col>
      <xdr:colOff>36287</xdr:colOff>
      <xdr:row>118</xdr:row>
      <xdr:rowOff>40821</xdr:rowOff>
    </xdr:to>
    <xdr:sp macro="" textlink="">
      <xdr:nvSpPr>
        <xdr:cNvPr id="26" name="テキスト ボックス 25">
          <a:extLst>
            <a:ext uri="{FF2B5EF4-FFF2-40B4-BE49-F238E27FC236}">
              <a16:creationId xmlns:a16="http://schemas.microsoft.com/office/drawing/2014/main" id="{00000000-0008-0000-0500-00001A000000}"/>
            </a:ext>
          </a:extLst>
        </xdr:cNvPr>
        <xdr:cNvSpPr txBox="1"/>
      </xdr:nvSpPr>
      <xdr:spPr>
        <a:xfrm>
          <a:off x="3215822" y="8976178"/>
          <a:ext cx="290286"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t"/>
        <a:lstStyle/>
        <a:p>
          <a:r>
            <a:rPr kumimoji="1" lang="ja-JP" altLang="en-US" sz="500">
              <a:latin typeface="ＭＳ Ｐ明朝" panose="02020600040205080304" pitchFamily="18" charset="-128"/>
              <a:ea typeface="ＭＳ Ｐ明朝" panose="02020600040205080304" pitchFamily="18" charset="-128"/>
            </a:rPr>
            <a:t>区分</a:t>
          </a:r>
        </a:p>
      </xdr:txBody>
    </xdr:sp>
    <xdr:clientData/>
  </xdr:twoCellAnchor>
  <xdr:twoCellAnchor>
    <xdr:from>
      <xdr:col>41</xdr:col>
      <xdr:colOff>49892</xdr:colOff>
      <xdr:row>104</xdr:row>
      <xdr:rowOff>45355</xdr:rowOff>
    </xdr:from>
    <xdr:to>
      <xdr:col>45</xdr:col>
      <xdr:colOff>58966</xdr:colOff>
      <xdr:row>106</xdr:row>
      <xdr:rowOff>54427</xdr:rowOff>
    </xdr:to>
    <xdr:sp macro="" textlink="">
      <xdr:nvSpPr>
        <xdr:cNvPr id="27" name="テキスト ボックス 26">
          <a:extLst>
            <a:ext uri="{FF2B5EF4-FFF2-40B4-BE49-F238E27FC236}">
              <a16:creationId xmlns:a16="http://schemas.microsoft.com/office/drawing/2014/main" id="{00000000-0008-0000-0500-00001B000000}"/>
            </a:ext>
          </a:extLst>
        </xdr:cNvPr>
        <xdr:cNvSpPr txBox="1"/>
      </xdr:nvSpPr>
      <xdr:spPr>
        <a:xfrm>
          <a:off x="3211285" y="8064498"/>
          <a:ext cx="317502"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t"/>
        <a:lstStyle/>
        <a:p>
          <a:r>
            <a:rPr kumimoji="1" lang="ja-JP" altLang="en-US" sz="500">
              <a:latin typeface="ＭＳ Ｐ明朝" panose="02020600040205080304" pitchFamily="18" charset="-128"/>
              <a:ea typeface="ＭＳ Ｐ明朝" panose="02020600040205080304" pitchFamily="18" charset="-128"/>
            </a:rPr>
            <a:t>同居 ・</a:t>
          </a:r>
        </a:p>
      </xdr:txBody>
    </xdr:sp>
    <xdr:clientData/>
  </xdr:twoCellAnchor>
  <xdr:twoCellAnchor>
    <xdr:from>
      <xdr:col>41</xdr:col>
      <xdr:colOff>49892</xdr:colOff>
      <xdr:row>105</xdr:row>
      <xdr:rowOff>36285</xdr:rowOff>
    </xdr:from>
    <xdr:to>
      <xdr:col>45</xdr:col>
      <xdr:colOff>49894</xdr:colOff>
      <xdr:row>107</xdr:row>
      <xdr:rowOff>45357</xdr:rowOff>
    </xdr:to>
    <xdr:sp macro="" textlink="">
      <xdr:nvSpPr>
        <xdr:cNvPr id="28" name="テキスト ボックス 27">
          <a:extLst>
            <a:ext uri="{FF2B5EF4-FFF2-40B4-BE49-F238E27FC236}">
              <a16:creationId xmlns:a16="http://schemas.microsoft.com/office/drawing/2014/main" id="{00000000-0008-0000-0500-00001C000000}"/>
            </a:ext>
          </a:extLst>
        </xdr:cNvPr>
        <xdr:cNvSpPr txBox="1"/>
      </xdr:nvSpPr>
      <xdr:spPr>
        <a:xfrm>
          <a:off x="3211285" y="8132535"/>
          <a:ext cx="308430"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t"/>
        <a:lstStyle/>
        <a:p>
          <a:r>
            <a:rPr kumimoji="1" lang="ja-JP" altLang="en-US" sz="500">
              <a:latin typeface="ＭＳ Ｐ明朝" panose="02020600040205080304" pitchFamily="18" charset="-128"/>
              <a:ea typeface="ＭＳ Ｐ明朝" panose="02020600040205080304" pitchFamily="18" charset="-128"/>
            </a:rPr>
            <a:t>別居の</a:t>
          </a:r>
        </a:p>
      </xdr:txBody>
    </xdr:sp>
    <xdr:clientData/>
  </xdr:twoCellAnchor>
  <xdr:twoCellAnchor>
    <xdr:from>
      <xdr:col>41</xdr:col>
      <xdr:colOff>54428</xdr:colOff>
      <xdr:row>106</xdr:row>
      <xdr:rowOff>31749</xdr:rowOff>
    </xdr:from>
    <xdr:to>
      <xdr:col>45</xdr:col>
      <xdr:colOff>58966</xdr:colOff>
      <xdr:row>108</xdr:row>
      <xdr:rowOff>40821</xdr:rowOff>
    </xdr:to>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3215821" y="8205106"/>
          <a:ext cx="312966"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t"/>
        <a:lstStyle/>
        <a:p>
          <a:r>
            <a:rPr kumimoji="1" lang="ja-JP" altLang="en-US" sz="500">
              <a:latin typeface="ＭＳ Ｐ明朝" panose="02020600040205080304" pitchFamily="18" charset="-128"/>
              <a:ea typeface="ＭＳ Ｐ明朝" panose="02020600040205080304" pitchFamily="18" charset="-128"/>
            </a:rPr>
            <a:t>区分</a:t>
          </a:r>
        </a:p>
      </xdr:txBody>
    </xdr:sp>
    <xdr:clientData/>
  </xdr:twoCellAnchor>
  <xdr:twoCellAnchor>
    <xdr:from>
      <xdr:col>41</xdr:col>
      <xdr:colOff>49892</xdr:colOff>
      <xdr:row>109</xdr:row>
      <xdr:rowOff>45355</xdr:rowOff>
    </xdr:from>
    <xdr:to>
      <xdr:col>45</xdr:col>
      <xdr:colOff>27216</xdr:colOff>
      <xdr:row>111</xdr:row>
      <xdr:rowOff>54427</xdr:rowOff>
    </xdr:to>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3211285" y="8450034"/>
          <a:ext cx="285752"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t"/>
        <a:lstStyle/>
        <a:p>
          <a:r>
            <a:rPr kumimoji="1" lang="ja-JP" altLang="en-US" sz="500">
              <a:latin typeface="ＭＳ Ｐ明朝" panose="02020600040205080304" pitchFamily="18" charset="-128"/>
              <a:ea typeface="ＭＳ Ｐ明朝" panose="02020600040205080304" pitchFamily="18" charset="-128"/>
            </a:rPr>
            <a:t>同居 ・</a:t>
          </a:r>
        </a:p>
      </xdr:txBody>
    </xdr:sp>
    <xdr:clientData/>
  </xdr:twoCellAnchor>
  <xdr:twoCellAnchor>
    <xdr:from>
      <xdr:col>41</xdr:col>
      <xdr:colOff>49892</xdr:colOff>
      <xdr:row>110</xdr:row>
      <xdr:rowOff>36285</xdr:rowOff>
    </xdr:from>
    <xdr:to>
      <xdr:col>45</xdr:col>
      <xdr:colOff>58966</xdr:colOff>
      <xdr:row>112</xdr:row>
      <xdr:rowOff>45357</xdr:rowOff>
    </xdr:to>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3211285" y="8518071"/>
          <a:ext cx="317502"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t"/>
        <a:lstStyle/>
        <a:p>
          <a:r>
            <a:rPr kumimoji="1" lang="ja-JP" altLang="en-US" sz="500">
              <a:latin typeface="ＭＳ Ｐ明朝" panose="02020600040205080304" pitchFamily="18" charset="-128"/>
              <a:ea typeface="ＭＳ Ｐ明朝" panose="02020600040205080304" pitchFamily="18" charset="-128"/>
            </a:rPr>
            <a:t>別居の</a:t>
          </a:r>
        </a:p>
      </xdr:txBody>
    </xdr:sp>
    <xdr:clientData/>
  </xdr:twoCellAnchor>
  <xdr:twoCellAnchor>
    <xdr:from>
      <xdr:col>41</xdr:col>
      <xdr:colOff>54428</xdr:colOff>
      <xdr:row>111</xdr:row>
      <xdr:rowOff>31749</xdr:rowOff>
    </xdr:from>
    <xdr:to>
      <xdr:col>45</xdr:col>
      <xdr:colOff>49894</xdr:colOff>
      <xdr:row>113</xdr:row>
      <xdr:rowOff>40821</xdr:rowOff>
    </xdr:to>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3215821" y="8590642"/>
          <a:ext cx="303894"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t"/>
        <a:lstStyle/>
        <a:p>
          <a:r>
            <a:rPr kumimoji="1" lang="ja-JP" altLang="en-US" sz="500">
              <a:latin typeface="ＭＳ Ｐ明朝" panose="02020600040205080304" pitchFamily="18" charset="-128"/>
              <a:ea typeface="ＭＳ Ｐ明朝" panose="02020600040205080304" pitchFamily="18" charset="-128"/>
            </a:rPr>
            <a:t>区分</a:t>
          </a:r>
        </a:p>
      </xdr:txBody>
    </xdr:sp>
    <xdr:clientData/>
  </xdr:twoCellAnchor>
  <xdr:twoCellAnchor>
    <xdr:from>
      <xdr:col>41</xdr:col>
      <xdr:colOff>45356</xdr:colOff>
      <xdr:row>98</xdr:row>
      <xdr:rowOff>40819</xdr:rowOff>
    </xdr:from>
    <xdr:to>
      <xdr:col>45</xdr:col>
      <xdr:colOff>49894</xdr:colOff>
      <xdr:row>100</xdr:row>
      <xdr:rowOff>49891</xdr:rowOff>
    </xdr:to>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3206749" y="7597319"/>
          <a:ext cx="312966"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t"/>
        <a:lstStyle/>
        <a:p>
          <a:r>
            <a:rPr kumimoji="1" lang="ja-JP" altLang="en-US" sz="500">
              <a:latin typeface="ＭＳ Ｐ明朝" panose="02020600040205080304" pitchFamily="18" charset="-128"/>
              <a:ea typeface="ＭＳ Ｐ明朝" panose="02020600040205080304" pitchFamily="18" charset="-128"/>
            </a:rPr>
            <a:t>同居 ・</a:t>
          </a:r>
        </a:p>
      </xdr:txBody>
    </xdr:sp>
    <xdr:clientData/>
  </xdr:twoCellAnchor>
  <xdr:twoCellAnchor>
    <xdr:from>
      <xdr:col>41</xdr:col>
      <xdr:colOff>45356</xdr:colOff>
      <xdr:row>99</xdr:row>
      <xdr:rowOff>31749</xdr:rowOff>
    </xdr:from>
    <xdr:to>
      <xdr:col>45</xdr:col>
      <xdr:colOff>58966</xdr:colOff>
      <xdr:row>101</xdr:row>
      <xdr:rowOff>40821</xdr:rowOff>
    </xdr:to>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3206749" y="7665356"/>
          <a:ext cx="322038"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t"/>
        <a:lstStyle/>
        <a:p>
          <a:r>
            <a:rPr kumimoji="1" lang="ja-JP" altLang="en-US" sz="500">
              <a:latin typeface="ＭＳ Ｐ明朝" panose="02020600040205080304" pitchFamily="18" charset="-128"/>
              <a:ea typeface="ＭＳ Ｐ明朝" panose="02020600040205080304" pitchFamily="18" charset="-128"/>
            </a:rPr>
            <a:t>別居の</a:t>
          </a:r>
        </a:p>
      </xdr:txBody>
    </xdr:sp>
    <xdr:clientData/>
  </xdr:twoCellAnchor>
  <xdr:twoCellAnchor>
    <xdr:from>
      <xdr:col>41</xdr:col>
      <xdr:colOff>49891</xdr:colOff>
      <xdr:row>100</xdr:row>
      <xdr:rowOff>27213</xdr:rowOff>
    </xdr:from>
    <xdr:to>
      <xdr:col>45</xdr:col>
      <xdr:colOff>36286</xdr:colOff>
      <xdr:row>102</xdr:row>
      <xdr:rowOff>36284</xdr:rowOff>
    </xdr:to>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3211284" y="7737927"/>
          <a:ext cx="294823"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t"/>
        <a:lstStyle/>
        <a:p>
          <a:r>
            <a:rPr kumimoji="1" lang="ja-JP" altLang="en-US" sz="500">
              <a:latin typeface="ＭＳ Ｐ明朝" panose="02020600040205080304" pitchFamily="18" charset="-128"/>
              <a:ea typeface="ＭＳ Ｐ明朝" panose="02020600040205080304" pitchFamily="18" charset="-128"/>
            </a:rPr>
            <a:t>区分</a:t>
          </a:r>
        </a:p>
      </xdr:txBody>
    </xdr:sp>
    <xdr:clientData/>
  </xdr:twoCellAnchor>
  <xdr:twoCellAnchor>
    <xdr:from>
      <xdr:col>41</xdr:col>
      <xdr:colOff>40819</xdr:colOff>
      <xdr:row>93</xdr:row>
      <xdr:rowOff>40819</xdr:rowOff>
    </xdr:from>
    <xdr:to>
      <xdr:col>45</xdr:col>
      <xdr:colOff>36286</xdr:colOff>
      <xdr:row>95</xdr:row>
      <xdr:rowOff>49890</xdr:rowOff>
    </xdr:to>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3202212" y="7211783"/>
          <a:ext cx="303895"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t"/>
        <a:lstStyle/>
        <a:p>
          <a:r>
            <a:rPr kumimoji="1" lang="ja-JP" altLang="en-US" sz="500">
              <a:latin typeface="ＭＳ Ｐ明朝" panose="02020600040205080304" pitchFamily="18" charset="-128"/>
              <a:ea typeface="ＭＳ Ｐ明朝" panose="02020600040205080304" pitchFamily="18" charset="-128"/>
            </a:rPr>
            <a:t>同居 ・</a:t>
          </a:r>
        </a:p>
      </xdr:txBody>
    </xdr:sp>
    <xdr:clientData/>
  </xdr:twoCellAnchor>
  <xdr:twoCellAnchor>
    <xdr:from>
      <xdr:col>41</xdr:col>
      <xdr:colOff>40820</xdr:colOff>
      <xdr:row>94</xdr:row>
      <xdr:rowOff>31749</xdr:rowOff>
    </xdr:from>
    <xdr:to>
      <xdr:col>45</xdr:col>
      <xdr:colOff>49894</xdr:colOff>
      <xdr:row>96</xdr:row>
      <xdr:rowOff>40820</xdr:rowOff>
    </xdr:to>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3202213" y="7279820"/>
          <a:ext cx="317502"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t"/>
        <a:lstStyle/>
        <a:p>
          <a:r>
            <a:rPr kumimoji="1" lang="ja-JP" altLang="en-US" sz="500">
              <a:latin typeface="ＭＳ Ｐ明朝" panose="02020600040205080304" pitchFamily="18" charset="-128"/>
              <a:ea typeface="ＭＳ Ｐ明朝" panose="02020600040205080304" pitchFamily="18" charset="-128"/>
            </a:rPr>
            <a:t>別居の</a:t>
          </a:r>
        </a:p>
      </xdr:txBody>
    </xdr:sp>
    <xdr:clientData/>
  </xdr:twoCellAnchor>
  <xdr:twoCellAnchor>
    <xdr:from>
      <xdr:col>41</xdr:col>
      <xdr:colOff>45356</xdr:colOff>
      <xdr:row>95</xdr:row>
      <xdr:rowOff>27212</xdr:rowOff>
    </xdr:from>
    <xdr:to>
      <xdr:col>46</xdr:col>
      <xdr:colOff>36634</xdr:colOff>
      <xdr:row>98</xdr:row>
      <xdr:rowOff>0</xdr:rowOff>
    </xdr:to>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3049394" y="6987789"/>
          <a:ext cx="357625" cy="192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500">
              <a:latin typeface="ＭＳ Ｐ明朝" panose="02020600040205080304" pitchFamily="18" charset="-128"/>
              <a:ea typeface="ＭＳ Ｐ明朝" panose="02020600040205080304" pitchFamily="18" charset="-128"/>
            </a:rPr>
            <a:t>区分</a:t>
          </a:r>
        </a:p>
      </xdr:txBody>
    </xdr:sp>
    <xdr:clientData/>
  </xdr:twoCellAnchor>
  <xdr:twoCellAnchor>
    <xdr:from>
      <xdr:col>41</xdr:col>
      <xdr:colOff>40819</xdr:colOff>
      <xdr:row>88</xdr:row>
      <xdr:rowOff>40819</xdr:rowOff>
    </xdr:from>
    <xdr:to>
      <xdr:col>45</xdr:col>
      <xdr:colOff>36286</xdr:colOff>
      <xdr:row>90</xdr:row>
      <xdr:rowOff>49891</xdr:rowOff>
    </xdr:to>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3202212" y="6826248"/>
          <a:ext cx="303895"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t"/>
        <a:lstStyle/>
        <a:p>
          <a:r>
            <a:rPr kumimoji="1" lang="ja-JP" altLang="en-US" sz="500">
              <a:latin typeface="ＭＳ Ｐ明朝" panose="02020600040205080304" pitchFamily="18" charset="-128"/>
              <a:ea typeface="ＭＳ Ｐ明朝" panose="02020600040205080304" pitchFamily="18" charset="-128"/>
            </a:rPr>
            <a:t>同居 ・</a:t>
          </a:r>
        </a:p>
      </xdr:txBody>
    </xdr:sp>
    <xdr:clientData/>
  </xdr:twoCellAnchor>
  <xdr:twoCellAnchor>
    <xdr:from>
      <xdr:col>41</xdr:col>
      <xdr:colOff>40820</xdr:colOff>
      <xdr:row>89</xdr:row>
      <xdr:rowOff>31749</xdr:rowOff>
    </xdr:from>
    <xdr:to>
      <xdr:col>45</xdr:col>
      <xdr:colOff>49894</xdr:colOff>
      <xdr:row>91</xdr:row>
      <xdr:rowOff>40821</xdr:rowOff>
    </xdr:to>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3202213" y="6894285"/>
          <a:ext cx="317502"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t"/>
        <a:lstStyle/>
        <a:p>
          <a:r>
            <a:rPr kumimoji="1" lang="ja-JP" altLang="en-US" sz="500">
              <a:latin typeface="ＭＳ Ｐ明朝" panose="02020600040205080304" pitchFamily="18" charset="-128"/>
              <a:ea typeface="ＭＳ Ｐ明朝" panose="02020600040205080304" pitchFamily="18" charset="-128"/>
            </a:rPr>
            <a:t>別居の</a:t>
          </a:r>
        </a:p>
      </xdr:txBody>
    </xdr:sp>
    <xdr:clientData/>
  </xdr:twoCellAnchor>
  <xdr:twoCellAnchor>
    <xdr:from>
      <xdr:col>41</xdr:col>
      <xdr:colOff>45356</xdr:colOff>
      <xdr:row>90</xdr:row>
      <xdr:rowOff>27213</xdr:rowOff>
    </xdr:from>
    <xdr:to>
      <xdr:col>46</xdr:col>
      <xdr:colOff>14653</xdr:colOff>
      <xdr:row>92</xdr:row>
      <xdr:rowOff>36635</xdr:rowOff>
    </xdr:to>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3049394" y="6621444"/>
          <a:ext cx="335644" cy="1559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500">
              <a:latin typeface="ＭＳ Ｐ明朝" panose="02020600040205080304" pitchFamily="18" charset="-128"/>
              <a:ea typeface="ＭＳ Ｐ明朝" panose="02020600040205080304" pitchFamily="18" charset="-128"/>
            </a:rPr>
            <a:t>区分</a:t>
          </a:r>
        </a:p>
      </xdr:txBody>
    </xdr:sp>
    <xdr:clientData/>
  </xdr:twoCellAnchor>
  <xdr:twoCellAnchor>
    <xdr:from>
      <xdr:col>41</xdr:col>
      <xdr:colOff>45356</xdr:colOff>
      <xdr:row>83</xdr:row>
      <xdr:rowOff>45355</xdr:rowOff>
    </xdr:from>
    <xdr:to>
      <xdr:col>45</xdr:col>
      <xdr:colOff>58966</xdr:colOff>
      <xdr:row>85</xdr:row>
      <xdr:rowOff>54427</xdr:rowOff>
    </xdr:to>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3206749" y="6445248"/>
          <a:ext cx="322038"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t"/>
        <a:lstStyle/>
        <a:p>
          <a:r>
            <a:rPr kumimoji="1" lang="ja-JP" altLang="en-US" sz="500">
              <a:latin typeface="ＭＳ Ｐ明朝" panose="02020600040205080304" pitchFamily="18" charset="-128"/>
              <a:ea typeface="ＭＳ Ｐ明朝" panose="02020600040205080304" pitchFamily="18" charset="-128"/>
            </a:rPr>
            <a:t>同居 ・</a:t>
          </a:r>
        </a:p>
      </xdr:txBody>
    </xdr:sp>
    <xdr:clientData/>
  </xdr:twoCellAnchor>
  <xdr:twoCellAnchor>
    <xdr:from>
      <xdr:col>41</xdr:col>
      <xdr:colOff>45356</xdr:colOff>
      <xdr:row>84</xdr:row>
      <xdr:rowOff>36285</xdr:rowOff>
    </xdr:from>
    <xdr:to>
      <xdr:col>45</xdr:col>
      <xdr:colOff>58966</xdr:colOff>
      <xdr:row>86</xdr:row>
      <xdr:rowOff>45357</xdr:rowOff>
    </xdr:to>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3206749" y="6513285"/>
          <a:ext cx="322038"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t"/>
        <a:lstStyle/>
        <a:p>
          <a:r>
            <a:rPr kumimoji="1" lang="ja-JP" altLang="en-US" sz="500">
              <a:latin typeface="ＭＳ Ｐ明朝" panose="02020600040205080304" pitchFamily="18" charset="-128"/>
              <a:ea typeface="ＭＳ Ｐ明朝" panose="02020600040205080304" pitchFamily="18" charset="-128"/>
            </a:rPr>
            <a:t>別居の</a:t>
          </a:r>
        </a:p>
      </xdr:txBody>
    </xdr:sp>
    <xdr:clientData/>
  </xdr:twoCellAnchor>
  <xdr:twoCellAnchor>
    <xdr:from>
      <xdr:col>41</xdr:col>
      <xdr:colOff>49892</xdr:colOff>
      <xdr:row>85</xdr:row>
      <xdr:rowOff>31749</xdr:rowOff>
    </xdr:from>
    <xdr:to>
      <xdr:col>46</xdr:col>
      <xdr:colOff>4536</xdr:colOff>
      <xdr:row>87</xdr:row>
      <xdr:rowOff>40821</xdr:rowOff>
    </xdr:to>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3211285" y="6585856"/>
          <a:ext cx="340180"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500">
              <a:latin typeface="ＭＳ Ｐ明朝" panose="02020600040205080304" pitchFamily="18" charset="-128"/>
              <a:ea typeface="ＭＳ Ｐ明朝" panose="02020600040205080304" pitchFamily="18" charset="-128"/>
            </a:rPr>
            <a:t>区分</a:t>
          </a:r>
        </a:p>
      </xdr:txBody>
    </xdr:sp>
    <xdr:clientData/>
  </xdr:twoCellAnchor>
  <xdr:twoCellAnchor>
    <xdr:from>
      <xdr:col>60</xdr:col>
      <xdr:colOff>18134</xdr:colOff>
      <xdr:row>52</xdr:row>
      <xdr:rowOff>1</xdr:rowOff>
    </xdr:from>
    <xdr:to>
      <xdr:col>62</xdr:col>
      <xdr:colOff>36277</xdr:colOff>
      <xdr:row>58</xdr:row>
      <xdr:rowOff>36287</xdr:rowOff>
    </xdr:to>
    <xdr:sp macro="" textlink="">
      <xdr:nvSpPr>
        <xdr:cNvPr id="23" name="テキスト ボックス 22">
          <a:extLst>
            <a:ext uri="{FF2B5EF4-FFF2-40B4-BE49-F238E27FC236}">
              <a16:creationId xmlns:a16="http://schemas.microsoft.com/office/drawing/2014/main" id="{00000000-0008-0000-0500-000017000000}"/>
            </a:ext>
          </a:extLst>
        </xdr:cNvPr>
        <xdr:cNvSpPr txBox="1"/>
      </xdr:nvSpPr>
      <xdr:spPr>
        <a:xfrm>
          <a:off x="4644563" y="4009572"/>
          <a:ext cx="172357" cy="498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lIns="0" tIns="0" rIns="0" bIns="0" rtlCol="0" anchor="t"/>
        <a:lstStyle/>
        <a:p>
          <a:r>
            <a:rPr kumimoji="1" lang="ja-JP" altLang="en-US" sz="900" spc="-200" baseline="0">
              <a:latin typeface="ＭＳ Ｐ明朝" panose="02020600040205080304" pitchFamily="18" charset="-128"/>
              <a:ea typeface="ＭＳ Ｐ明朝" panose="02020600040205080304" pitchFamily="18" charset="-128"/>
            </a:rPr>
            <a:t>総合譲渡</a:t>
          </a:r>
        </a:p>
      </xdr:txBody>
    </xdr:sp>
    <xdr:clientData/>
  </xdr:twoCellAnchor>
  <xdr:twoCellAnchor>
    <xdr:from>
      <xdr:col>37</xdr:col>
      <xdr:colOff>8</xdr:colOff>
      <xdr:row>119</xdr:row>
      <xdr:rowOff>77106</xdr:rowOff>
    </xdr:from>
    <xdr:to>
      <xdr:col>42</xdr:col>
      <xdr:colOff>40822</xdr:colOff>
      <xdr:row>121</xdr:row>
      <xdr:rowOff>45357</xdr:rowOff>
    </xdr:to>
    <xdr:sp macro="" textlink="">
      <xdr:nvSpPr>
        <xdr:cNvPr id="48" name="テキスト ボックス 47">
          <a:extLst>
            <a:ext uri="{FF2B5EF4-FFF2-40B4-BE49-F238E27FC236}">
              <a16:creationId xmlns:a16="http://schemas.microsoft.com/office/drawing/2014/main" id="{00000000-0008-0000-0500-000030000000}"/>
            </a:ext>
          </a:extLst>
        </xdr:cNvPr>
        <xdr:cNvSpPr txBox="1"/>
      </xdr:nvSpPr>
      <xdr:spPr>
        <a:xfrm>
          <a:off x="2852972" y="9252856"/>
          <a:ext cx="426350" cy="1224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latin typeface="ＭＳ Ｐ明朝" panose="02020600040205080304" pitchFamily="18" charset="-128"/>
              <a:ea typeface="ＭＳ Ｐ明朝" panose="02020600040205080304" pitchFamily="18" charset="-128"/>
            </a:rPr>
            <a:t>扶養控除</a:t>
          </a:r>
        </a:p>
      </xdr:txBody>
    </xdr:sp>
    <xdr:clientData/>
  </xdr:twoCellAnchor>
  <xdr:twoCellAnchor>
    <xdr:from>
      <xdr:col>37</xdr:col>
      <xdr:colOff>4536</xdr:colOff>
      <xdr:row>121</xdr:row>
      <xdr:rowOff>31749</xdr:rowOff>
    </xdr:from>
    <xdr:to>
      <xdr:col>42</xdr:col>
      <xdr:colOff>45350</xdr:colOff>
      <xdr:row>122</xdr:row>
      <xdr:rowOff>77107</xdr:rowOff>
    </xdr:to>
    <xdr:sp macro="" textlink="">
      <xdr:nvSpPr>
        <xdr:cNvPr id="49" name="テキスト ボックス 48">
          <a:extLst>
            <a:ext uri="{FF2B5EF4-FFF2-40B4-BE49-F238E27FC236}">
              <a16:creationId xmlns:a16="http://schemas.microsoft.com/office/drawing/2014/main" id="{00000000-0008-0000-0500-000031000000}"/>
            </a:ext>
          </a:extLst>
        </xdr:cNvPr>
        <xdr:cNvSpPr txBox="1"/>
      </xdr:nvSpPr>
      <xdr:spPr>
        <a:xfrm>
          <a:off x="2857500" y="9361713"/>
          <a:ext cx="426350" cy="1224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latin typeface="ＭＳ Ｐ明朝" panose="02020600040205080304" pitchFamily="18" charset="-128"/>
              <a:ea typeface="ＭＳ Ｐ明朝" panose="02020600040205080304" pitchFamily="18" charset="-128"/>
            </a:rPr>
            <a:t>額の合計</a:t>
          </a:r>
        </a:p>
      </xdr:txBody>
    </xdr:sp>
    <xdr:clientData/>
  </xdr:twoCellAnchor>
  <xdr:twoCellAnchor>
    <xdr:from>
      <xdr:col>41</xdr:col>
      <xdr:colOff>5603</xdr:colOff>
      <xdr:row>108</xdr:row>
      <xdr:rowOff>5603</xdr:rowOff>
    </xdr:from>
    <xdr:to>
      <xdr:col>55</xdr:col>
      <xdr:colOff>0</xdr:colOff>
      <xdr:row>109</xdr:row>
      <xdr:rowOff>67235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3221691" y="8477250"/>
          <a:ext cx="1092574" cy="140073"/>
        </a:xfrm>
        <a:prstGeom prst="line">
          <a:avLst/>
        </a:prstGeom>
        <a:ln w="6350">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5603</xdr:colOff>
      <xdr:row>113</xdr:row>
      <xdr:rowOff>5603</xdr:rowOff>
    </xdr:from>
    <xdr:to>
      <xdr:col>55</xdr:col>
      <xdr:colOff>0</xdr:colOff>
      <xdr:row>114</xdr:row>
      <xdr:rowOff>67235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flipV="1">
          <a:off x="3221691" y="8477250"/>
          <a:ext cx="1092574" cy="140073"/>
        </a:xfrm>
        <a:prstGeom prst="line">
          <a:avLst/>
        </a:prstGeom>
        <a:ln w="6350">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5603</xdr:colOff>
      <xdr:row>118</xdr:row>
      <xdr:rowOff>5603</xdr:rowOff>
    </xdr:from>
    <xdr:to>
      <xdr:col>55</xdr:col>
      <xdr:colOff>0</xdr:colOff>
      <xdr:row>119</xdr:row>
      <xdr:rowOff>67235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3221691" y="8477250"/>
          <a:ext cx="1092574" cy="140073"/>
        </a:xfrm>
        <a:prstGeom prst="line">
          <a:avLst/>
        </a:prstGeom>
        <a:ln w="6350">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28576</xdr:colOff>
      <xdr:row>152</xdr:row>
      <xdr:rowOff>9525</xdr:rowOff>
    </xdr:from>
    <xdr:to>
      <xdr:col>29</xdr:col>
      <xdr:colOff>57150</xdr:colOff>
      <xdr:row>156</xdr:row>
      <xdr:rowOff>0</xdr:rowOff>
    </xdr:to>
    <xdr:sp macro="" textlink="">
      <xdr:nvSpPr>
        <xdr:cNvPr id="50" name="大かっこ 49">
          <a:extLst>
            <a:ext uri="{FF2B5EF4-FFF2-40B4-BE49-F238E27FC236}">
              <a16:creationId xmlns:a16="http://schemas.microsoft.com/office/drawing/2014/main" id="{00000000-0008-0000-0500-000032000000}"/>
            </a:ext>
          </a:extLst>
        </xdr:cNvPr>
        <xdr:cNvSpPr/>
      </xdr:nvSpPr>
      <xdr:spPr>
        <a:xfrm>
          <a:off x="180976" y="180975"/>
          <a:ext cx="2085974" cy="219075"/>
        </a:xfrm>
        <a:prstGeom prst="bracketPair">
          <a:avLst>
            <a:gd name="adj" fmla="val 2517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42863</xdr:colOff>
      <xdr:row>157</xdr:row>
      <xdr:rowOff>44449</xdr:rowOff>
    </xdr:from>
    <xdr:to>
      <xdr:col>17</xdr:col>
      <xdr:colOff>47626</xdr:colOff>
      <xdr:row>160</xdr:row>
      <xdr:rowOff>14287</xdr:rowOff>
    </xdr:to>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1109663" y="501649"/>
          <a:ext cx="233363" cy="1412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800">
              <a:latin typeface="ＭＳ Ｐ明朝" panose="02020600040205080304" pitchFamily="18" charset="-128"/>
              <a:ea typeface="ＭＳ Ｐ明朝" panose="02020600040205080304" pitchFamily="18" charset="-128"/>
            </a:rPr>
            <a:t>日数</a:t>
          </a:r>
        </a:p>
      </xdr:txBody>
    </xdr:sp>
    <xdr:clientData/>
  </xdr:twoCellAnchor>
  <xdr:twoCellAnchor>
    <xdr:from>
      <xdr:col>14</xdr:col>
      <xdr:colOff>31748</xdr:colOff>
      <xdr:row>155</xdr:row>
      <xdr:rowOff>55561</xdr:rowOff>
    </xdr:from>
    <xdr:to>
      <xdr:col>17</xdr:col>
      <xdr:colOff>52386</xdr:colOff>
      <xdr:row>158</xdr:row>
      <xdr:rowOff>23811</xdr:rowOff>
    </xdr:to>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1098548" y="398461"/>
          <a:ext cx="249238" cy="139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800">
              <a:latin typeface="ＭＳ Ｐ明朝" panose="02020600040205080304" pitchFamily="18" charset="-128"/>
              <a:ea typeface="ＭＳ Ｐ明朝" panose="02020600040205080304" pitchFamily="18" charset="-128"/>
            </a:rPr>
            <a:t>勤務</a:t>
          </a:r>
        </a:p>
      </xdr:txBody>
    </xdr:sp>
    <xdr:clientData/>
  </xdr:twoCellAnchor>
  <xdr:twoCellAnchor>
    <xdr:from>
      <xdr:col>32</xdr:col>
      <xdr:colOff>47628</xdr:colOff>
      <xdr:row>181</xdr:row>
      <xdr:rowOff>52384</xdr:rowOff>
    </xdr:from>
    <xdr:to>
      <xdr:col>39</xdr:col>
      <xdr:colOff>33339</xdr:colOff>
      <xdr:row>184</xdr:row>
      <xdr:rowOff>38096</xdr:rowOff>
    </xdr:to>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2486028" y="1881184"/>
          <a:ext cx="519111" cy="157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800">
              <a:latin typeface="ＭＳ Ｐ明朝" panose="02020600040205080304" pitchFamily="18" charset="-128"/>
              <a:ea typeface="ＭＳ Ｐ明朝" panose="02020600040205080304" pitchFamily="18" charset="-128"/>
            </a:rPr>
            <a:t>配当所得</a:t>
          </a:r>
        </a:p>
      </xdr:txBody>
    </xdr:sp>
    <xdr:clientData/>
  </xdr:twoCellAnchor>
  <xdr:twoCellAnchor>
    <xdr:from>
      <xdr:col>32</xdr:col>
      <xdr:colOff>42861</xdr:colOff>
      <xdr:row>183</xdr:row>
      <xdr:rowOff>38098</xdr:rowOff>
    </xdr:from>
    <xdr:to>
      <xdr:col>39</xdr:col>
      <xdr:colOff>28572</xdr:colOff>
      <xdr:row>186</xdr:row>
      <xdr:rowOff>23810</xdr:rowOff>
    </xdr:to>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2481261" y="1981198"/>
          <a:ext cx="519111" cy="157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800">
              <a:latin typeface="ＭＳ Ｐ明朝" panose="02020600040205080304" pitchFamily="18" charset="-128"/>
              <a:ea typeface="ＭＳ Ｐ明朝" panose="02020600040205080304" pitchFamily="18" charset="-128"/>
            </a:rPr>
            <a:t>の種類</a:t>
          </a:r>
        </a:p>
      </xdr:txBody>
    </xdr:sp>
    <xdr:clientData/>
  </xdr:twoCellAnchor>
  <xdr:twoCellAnchor>
    <xdr:from>
      <xdr:col>69</xdr:col>
      <xdr:colOff>42867</xdr:colOff>
      <xdr:row>197</xdr:row>
      <xdr:rowOff>52393</xdr:rowOff>
    </xdr:from>
    <xdr:to>
      <xdr:col>79</xdr:col>
      <xdr:colOff>38105</xdr:colOff>
      <xdr:row>200</xdr:row>
      <xdr:rowOff>38105</xdr:rowOff>
    </xdr:to>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5300667" y="2795593"/>
          <a:ext cx="757238" cy="157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800">
              <a:latin typeface="ＭＳ Ｐ明朝" panose="02020600040205080304" pitchFamily="18" charset="-128"/>
              <a:ea typeface="ＭＳ Ｐ明朝" panose="02020600040205080304" pitchFamily="18" charset="-128"/>
            </a:rPr>
            <a:t>国外株式等に係</a:t>
          </a:r>
        </a:p>
      </xdr:txBody>
    </xdr:sp>
    <xdr:clientData/>
  </xdr:twoCellAnchor>
  <xdr:twoCellAnchor>
    <xdr:from>
      <xdr:col>69</xdr:col>
      <xdr:colOff>47625</xdr:colOff>
      <xdr:row>199</xdr:row>
      <xdr:rowOff>33341</xdr:rowOff>
    </xdr:from>
    <xdr:to>
      <xdr:col>79</xdr:col>
      <xdr:colOff>42863</xdr:colOff>
      <xdr:row>202</xdr:row>
      <xdr:rowOff>19053</xdr:rowOff>
    </xdr:to>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5305425" y="2890841"/>
          <a:ext cx="757238" cy="157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800">
              <a:latin typeface="ＭＳ Ｐ明朝" panose="02020600040205080304" pitchFamily="18" charset="-128"/>
              <a:ea typeface="ＭＳ Ｐ明朝" panose="02020600040205080304" pitchFamily="18" charset="-128"/>
            </a:rPr>
            <a:t>る外国所得税額</a:t>
          </a:r>
        </a:p>
      </xdr:txBody>
    </xdr:sp>
    <xdr:clientData/>
  </xdr:twoCellAnchor>
  <xdr:twoCellAnchor>
    <xdr:from>
      <xdr:col>46</xdr:col>
      <xdr:colOff>38102</xdr:colOff>
      <xdr:row>224</xdr:row>
      <xdr:rowOff>42856</xdr:rowOff>
    </xdr:from>
    <xdr:to>
      <xdr:col>60</xdr:col>
      <xdr:colOff>52390</xdr:colOff>
      <xdr:row>227</xdr:row>
      <xdr:rowOff>28568</xdr:rowOff>
    </xdr:to>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543302" y="4329106"/>
          <a:ext cx="1081088" cy="157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en-US" altLang="ja-JP" sz="800">
              <a:latin typeface="ＭＳ Ｐ明朝" panose="02020600040205080304" pitchFamily="18" charset="-128"/>
              <a:ea typeface="ＭＳ Ｐ明朝" panose="02020600040205080304" pitchFamily="18" charset="-128"/>
            </a:rPr>
            <a:t>(</a:t>
          </a:r>
          <a:r>
            <a:rPr kumimoji="1" lang="ja-JP" altLang="en-US" sz="800">
              <a:latin typeface="ＭＳ Ｐ明朝" panose="02020600040205080304" pitchFamily="18" charset="-128"/>
              <a:ea typeface="ＭＳ Ｐ明朝" panose="02020600040205080304" pitchFamily="18" charset="-128"/>
            </a:rPr>
            <a:t>収入金額－必要経費</a:t>
          </a:r>
          <a:r>
            <a:rPr kumimoji="1" lang="en-US" altLang="ja-JP" sz="800">
              <a:latin typeface="ＭＳ Ｐ明朝" panose="02020600040205080304" pitchFamily="18" charset="-128"/>
              <a:ea typeface="ＭＳ Ｐ明朝" panose="02020600040205080304" pitchFamily="18" charset="-128"/>
            </a:rPr>
            <a:t>)</a:t>
          </a:r>
          <a:endParaRPr kumimoji="1" lang="ja-JP" altLang="en-US" sz="800">
            <a:latin typeface="ＭＳ Ｐ明朝" panose="02020600040205080304" pitchFamily="18" charset="-128"/>
            <a:ea typeface="ＭＳ Ｐ明朝" panose="02020600040205080304" pitchFamily="18" charset="-128"/>
          </a:endParaRPr>
        </a:p>
      </xdr:txBody>
    </xdr:sp>
    <xdr:clientData/>
  </xdr:twoCellAnchor>
  <xdr:twoCellAnchor>
    <xdr:from>
      <xdr:col>46</xdr:col>
      <xdr:colOff>38099</xdr:colOff>
      <xdr:row>223</xdr:row>
      <xdr:rowOff>4764</xdr:rowOff>
    </xdr:from>
    <xdr:to>
      <xdr:col>60</xdr:col>
      <xdr:colOff>52387</xdr:colOff>
      <xdr:row>225</xdr:row>
      <xdr:rowOff>47626</xdr:rowOff>
    </xdr:to>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543299" y="4233864"/>
          <a:ext cx="1081088" cy="157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800">
              <a:latin typeface="ＭＳ Ｐ明朝" panose="02020600040205080304" pitchFamily="18" charset="-128"/>
              <a:ea typeface="ＭＳ Ｐ明朝" panose="02020600040205080304" pitchFamily="18" charset="-128"/>
            </a:rPr>
            <a:t>差引金額</a:t>
          </a:r>
        </a:p>
      </xdr:txBody>
    </xdr:sp>
    <xdr:clientData/>
  </xdr:twoCellAnchor>
  <xdr:twoCellAnchor>
    <xdr:from>
      <xdr:col>46</xdr:col>
      <xdr:colOff>9526</xdr:colOff>
      <xdr:row>233</xdr:row>
      <xdr:rowOff>9528</xdr:rowOff>
    </xdr:from>
    <xdr:to>
      <xdr:col>52</xdr:col>
      <xdr:colOff>52389</xdr:colOff>
      <xdr:row>235</xdr:row>
      <xdr:rowOff>52390</xdr:rowOff>
    </xdr:to>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514726" y="4810128"/>
          <a:ext cx="500063" cy="157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en-US" altLang="ja-JP" sz="500">
              <a:latin typeface="ＭＳ Ｐ明朝" panose="02020600040205080304" pitchFamily="18" charset="-128"/>
              <a:ea typeface="ＭＳ Ｐ明朝" panose="02020600040205080304" pitchFamily="18" charset="-128"/>
            </a:rPr>
            <a:t>(</a:t>
          </a:r>
          <a:r>
            <a:rPr kumimoji="1" lang="ja-JP" altLang="en-US" sz="500">
              <a:latin typeface="ＭＳ Ｐ明朝" panose="02020600040205080304" pitchFamily="18" charset="-128"/>
              <a:ea typeface="ＭＳ Ｐ明朝" panose="02020600040205080304" pitchFamily="18" charset="-128"/>
            </a:rPr>
            <a:t>赤字の時は</a:t>
          </a:r>
          <a:r>
            <a:rPr kumimoji="1" lang="en-US" altLang="ja-JP" sz="500">
              <a:latin typeface="ＭＳ Ｐ明朝" panose="02020600040205080304" pitchFamily="18" charset="-128"/>
              <a:ea typeface="ＭＳ Ｐ明朝" panose="02020600040205080304" pitchFamily="18" charset="-128"/>
            </a:rPr>
            <a:t>0)</a:t>
          </a:r>
          <a:endParaRPr kumimoji="1" lang="ja-JP" altLang="en-US" sz="500">
            <a:latin typeface="ＭＳ Ｐ明朝" panose="02020600040205080304" pitchFamily="18" charset="-128"/>
            <a:ea typeface="ＭＳ Ｐ明朝" panose="02020600040205080304" pitchFamily="18" charset="-128"/>
          </a:endParaRPr>
        </a:p>
      </xdr:txBody>
    </xdr:sp>
    <xdr:clientData/>
  </xdr:twoCellAnchor>
  <xdr:twoCellAnchor>
    <xdr:from>
      <xdr:col>77</xdr:col>
      <xdr:colOff>71437</xdr:colOff>
      <xdr:row>223</xdr:row>
      <xdr:rowOff>4754</xdr:rowOff>
    </xdr:from>
    <xdr:to>
      <xdr:col>92</xdr:col>
      <xdr:colOff>9525</xdr:colOff>
      <xdr:row>225</xdr:row>
      <xdr:rowOff>47616</xdr:rowOff>
    </xdr:to>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938837" y="4233854"/>
          <a:ext cx="1081088" cy="157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800">
              <a:latin typeface="ＭＳ Ｐ明朝" panose="02020600040205080304" pitchFamily="18" charset="-128"/>
              <a:ea typeface="ＭＳ Ｐ明朝" panose="02020600040205080304" pitchFamily="18" charset="-128"/>
            </a:rPr>
            <a:t>所得金額</a:t>
          </a:r>
          <a:endParaRPr kumimoji="1" lang="en-US" altLang="ja-JP" sz="800">
            <a:latin typeface="ＭＳ Ｐ明朝" panose="02020600040205080304" pitchFamily="18" charset="-128"/>
            <a:ea typeface="ＭＳ Ｐ明朝" panose="02020600040205080304" pitchFamily="18" charset="-128"/>
          </a:endParaRPr>
        </a:p>
      </xdr:txBody>
    </xdr:sp>
    <xdr:clientData/>
  </xdr:twoCellAnchor>
  <xdr:twoCellAnchor>
    <xdr:from>
      <xdr:col>78</xdr:col>
      <xdr:colOff>0</xdr:colOff>
      <xdr:row>224</xdr:row>
      <xdr:rowOff>42853</xdr:rowOff>
    </xdr:from>
    <xdr:to>
      <xdr:col>92</xdr:col>
      <xdr:colOff>14288</xdr:colOff>
      <xdr:row>227</xdr:row>
      <xdr:rowOff>28565</xdr:rowOff>
    </xdr:to>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943600" y="4329103"/>
          <a:ext cx="1081088" cy="157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en-US" altLang="ja-JP" sz="800">
              <a:latin typeface="ＭＳ Ｐ明朝" panose="02020600040205080304" pitchFamily="18" charset="-128"/>
              <a:ea typeface="ＭＳ Ｐ明朝" panose="02020600040205080304" pitchFamily="18" charset="-128"/>
            </a:rPr>
            <a:t>(</a:t>
          </a:r>
          <a:r>
            <a:rPr kumimoji="1" lang="ja-JP" altLang="en-US" sz="800">
              <a:latin typeface="ＭＳ Ｐ明朝" panose="02020600040205080304" pitchFamily="18" charset="-128"/>
              <a:ea typeface="ＭＳ Ｐ明朝" panose="02020600040205080304" pitchFamily="18" charset="-128"/>
            </a:rPr>
            <a:t>差引金額－特別控除額</a:t>
          </a:r>
          <a:r>
            <a:rPr kumimoji="1" lang="en-US" altLang="ja-JP" sz="800">
              <a:latin typeface="ＭＳ Ｐ明朝" panose="02020600040205080304" pitchFamily="18" charset="-128"/>
              <a:ea typeface="ＭＳ Ｐ明朝" panose="02020600040205080304" pitchFamily="18" charset="-128"/>
            </a:rPr>
            <a:t>)</a:t>
          </a:r>
          <a:endParaRPr kumimoji="1" lang="ja-JP" altLang="en-US" sz="800">
            <a:latin typeface="ＭＳ Ｐ明朝" panose="02020600040205080304" pitchFamily="18" charset="-128"/>
            <a:ea typeface="ＭＳ Ｐ明朝" panose="02020600040205080304" pitchFamily="18" charset="-128"/>
          </a:endParaRPr>
        </a:p>
      </xdr:txBody>
    </xdr:sp>
    <xdr:clientData/>
  </xdr:twoCellAnchor>
  <xdr:twoCellAnchor>
    <xdr:from>
      <xdr:col>48</xdr:col>
      <xdr:colOff>38096</xdr:colOff>
      <xdr:row>248</xdr:row>
      <xdr:rowOff>9528</xdr:rowOff>
    </xdr:from>
    <xdr:to>
      <xdr:col>51</xdr:col>
      <xdr:colOff>23809</xdr:colOff>
      <xdr:row>250</xdr:row>
      <xdr:rowOff>19052</xdr:rowOff>
    </xdr:to>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695696" y="5667378"/>
          <a:ext cx="214313" cy="123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ja-JP" altLang="en-US" sz="600">
              <a:latin typeface="ＭＳ Ｐ明朝" panose="02020600040205080304" pitchFamily="18" charset="-128"/>
              <a:ea typeface="ＭＳ Ｐ明朝" panose="02020600040205080304" pitchFamily="18" charset="-128"/>
            </a:rPr>
            <a:t>従事</a:t>
          </a:r>
        </a:p>
      </xdr:txBody>
    </xdr:sp>
    <xdr:clientData/>
  </xdr:twoCellAnchor>
  <xdr:twoCellAnchor>
    <xdr:from>
      <xdr:col>48</xdr:col>
      <xdr:colOff>38099</xdr:colOff>
      <xdr:row>249</xdr:row>
      <xdr:rowOff>33335</xdr:rowOff>
    </xdr:from>
    <xdr:to>
      <xdr:col>50</xdr:col>
      <xdr:colOff>66674</xdr:colOff>
      <xdr:row>251</xdr:row>
      <xdr:rowOff>14286</xdr:rowOff>
    </xdr:to>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695699" y="5748335"/>
          <a:ext cx="180975" cy="952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ja-JP" altLang="en-US" sz="600">
              <a:latin typeface="ＭＳ Ｐ明朝" panose="02020600040205080304" pitchFamily="18" charset="-128"/>
              <a:ea typeface="ＭＳ Ｐ明朝" panose="02020600040205080304" pitchFamily="18" charset="-128"/>
            </a:rPr>
            <a:t>月数</a:t>
          </a:r>
        </a:p>
      </xdr:txBody>
    </xdr:sp>
    <xdr:clientData/>
  </xdr:twoCellAnchor>
  <xdr:twoCellAnchor>
    <xdr:from>
      <xdr:col>48</xdr:col>
      <xdr:colOff>38096</xdr:colOff>
      <xdr:row>255</xdr:row>
      <xdr:rowOff>9528</xdr:rowOff>
    </xdr:from>
    <xdr:to>
      <xdr:col>51</xdr:col>
      <xdr:colOff>23809</xdr:colOff>
      <xdr:row>257</xdr:row>
      <xdr:rowOff>19052</xdr:rowOff>
    </xdr:to>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695696" y="6067428"/>
          <a:ext cx="214313" cy="123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ja-JP" altLang="en-US" sz="600">
              <a:latin typeface="ＭＳ Ｐ明朝" panose="02020600040205080304" pitchFamily="18" charset="-128"/>
              <a:ea typeface="ＭＳ Ｐ明朝" panose="02020600040205080304" pitchFamily="18" charset="-128"/>
            </a:rPr>
            <a:t>従事</a:t>
          </a:r>
        </a:p>
      </xdr:txBody>
    </xdr:sp>
    <xdr:clientData/>
  </xdr:twoCellAnchor>
  <xdr:twoCellAnchor>
    <xdr:from>
      <xdr:col>48</xdr:col>
      <xdr:colOff>38099</xdr:colOff>
      <xdr:row>256</xdr:row>
      <xdr:rowOff>33335</xdr:rowOff>
    </xdr:from>
    <xdr:to>
      <xdr:col>50</xdr:col>
      <xdr:colOff>66674</xdr:colOff>
      <xdr:row>258</xdr:row>
      <xdr:rowOff>14286</xdr:rowOff>
    </xdr:to>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695699" y="6148385"/>
          <a:ext cx="180975" cy="952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ja-JP" altLang="en-US" sz="600">
              <a:latin typeface="ＭＳ Ｐ明朝" panose="02020600040205080304" pitchFamily="18" charset="-128"/>
              <a:ea typeface="ＭＳ Ｐ明朝" panose="02020600040205080304" pitchFamily="18" charset="-128"/>
            </a:rPr>
            <a:t>月数</a:t>
          </a:r>
        </a:p>
      </xdr:txBody>
    </xdr:sp>
    <xdr:clientData/>
  </xdr:twoCellAnchor>
  <xdr:twoCellAnchor>
    <xdr:from>
      <xdr:col>48</xdr:col>
      <xdr:colOff>38096</xdr:colOff>
      <xdr:row>262</xdr:row>
      <xdr:rowOff>9528</xdr:rowOff>
    </xdr:from>
    <xdr:to>
      <xdr:col>51</xdr:col>
      <xdr:colOff>23809</xdr:colOff>
      <xdr:row>264</xdr:row>
      <xdr:rowOff>19052</xdr:rowOff>
    </xdr:to>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695696" y="6467478"/>
          <a:ext cx="214313" cy="123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ja-JP" altLang="en-US" sz="600">
              <a:latin typeface="ＭＳ Ｐ明朝" panose="02020600040205080304" pitchFamily="18" charset="-128"/>
              <a:ea typeface="ＭＳ Ｐ明朝" panose="02020600040205080304" pitchFamily="18" charset="-128"/>
            </a:rPr>
            <a:t>従事</a:t>
          </a:r>
        </a:p>
      </xdr:txBody>
    </xdr:sp>
    <xdr:clientData/>
  </xdr:twoCellAnchor>
  <xdr:twoCellAnchor>
    <xdr:from>
      <xdr:col>48</xdr:col>
      <xdr:colOff>38099</xdr:colOff>
      <xdr:row>263</xdr:row>
      <xdr:rowOff>33335</xdr:rowOff>
    </xdr:from>
    <xdr:to>
      <xdr:col>50</xdr:col>
      <xdr:colOff>66674</xdr:colOff>
      <xdr:row>265</xdr:row>
      <xdr:rowOff>14286</xdr:rowOff>
    </xdr:to>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695699" y="6548435"/>
          <a:ext cx="180975" cy="952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ja-JP" altLang="en-US" sz="600">
              <a:latin typeface="ＭＳ Ｐ明朝" panose="02020600040205080304" pitchFamily="18" charset="-128"/>
              <a:ea typeface="ＭＳ Ｐ明朝" panose="02020600040205080304" pitchFamily="18" charset="-128"/>
            </a:rPr>
            <a:t>月数</a:t>
          </a:r>
        </a:p>
      </xdr:txBody>
    </xdr:sp>
    <xdr:clientData/>
  </xdr:twoCellAnchor>
  <xdr:twoCellAnchor>
    <xdr:from>
      <xdr:col>4</xdr:col>
      <xdr:colOff>38096</xdr:colOff>
      <xdr:row>248</xdr:row>
      <xdr:rowOff>9528</xdr:rowOff>
    </xdr:from>
    <xdr:to>
      <xdr:col>7</xdr:col>
      <xdr:colOff>23809</xdr:colOff>
      <xdr:row>250</xdr:row>
      <xdr:rowOff>19052</xdr:rowOff>
    </xdr:to>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896" y="5667378"/>
          <a:ext cx="214313" cy="123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ja-JP" altLang="en-US" sz="600">
              <a:latin typeface="ＭＳ Ｐ明朝" panose="02020600040205080304" pitchFamily="18" charset="-128"/>
              <a:ea typeface="ＭＳ Ｐ明朝" panose="02020600040205080304" pitchFamily="18" charset="-128"/>
            </a:rPr>
            <a:t>個人</a:t>
          </a:r>
        </a:p>
      </xdr:txBody>
    </xdr:sp>
    <xdr:clientData/>
  </xdr:twoCellAnchor>
  <xdr:twoCellAnchor>
    <xdr:from>
      <xdr:col>4</xdr:col>
      <xdr:colOff>38099</xdr:colOff>
      <xdr:row>249</xdr:row>
      <xdr:rowOff>33335</xdr:rowOff>
    </xdr:from>
    <xdr:to>
      <xdr:col>6</xdr:col>
      <xdr:colOff>66674</xdr:colOff>
      <xdr:row>251</xdr:row>
      <xdr:rowOff>14286</xdr:rowOff>
    </xdr:to>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899" y="5748335"/>
          <a:ext cx="180975" cy="952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ja-JP" altLang="en-US" sz="600">
              <a:latin typeface="ＭＳ Ｐ明朝" panose="02020600040205080304" pitchFamily="18" charset="-128"/>
              <a:ea typeface="ＭＳ Ｐ明朝" panose="02020600040205080304" pitchFamily="18" charset="-128"/>
            </a:rPr>
            <a:t>番号</a:t>
          </a:r>
          <a:endParaRPr kumimoji="1" lang="en-US" altLang="ja-JP" sz="600">
            <a:latin typeface="ＭＳ Ｐ明朝" panose="02020600040205080304" pitchFamily="18" charset="-128"/>
            <a:ea typeface="ＭＳ Ｐ明朝" panose="02020600040205080304" pitchFamily="18" charset="-128"/>
          </a:endParaRPr>
        </a:p>
      </xdr:txBody>
    </xdr:sp>
    <xdr:clientData/>
  </xdr:twoCellAnchor>
  <xdr:twoCellAnchor>
    <xdr:from>
      <xdr:col>4</xdr:col>
      <xdr:colOff>38096</xdr:colOff>
      <xdr:row>255</xdr:row>
      <xdr:rowOff>9528</xdr:rowOff>
    </xdr:from>
    <xdr:to>
      <xdr:col>7</xdr:col>
      <xdr:colOff>23809</xdr:colOff>
      <xdr:row>257</xdr:row>
      <xdr:rowOff>19052</xdr:rowOff>
    </xdr:to>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42896" y="6067428"/>
          <a:ext cx="214313" cy="123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ja-JP" altLang="en-US" sz="600">
              <a:latin typeface="ＭＳ Ｐ明朝" panose="02020600040205080304" pitchFamily="18" charset="-128"/>
              <a:ea typeface="ＭＳ Ｐ明朝" panose="02020600040205080304" pitchFamily="18" charset="-128"/>
            </a:rPr>
            <a:t>個人</a:t>
          </a:r>
        </a:p>
      </xdr:txBody>
    </xdr:sp>
    <xdr:clientData/>
  </xdr:twoCellAnchor>
  <xdr:twoCellAnchor>
    <xdr:from>
      <xdr:col>4</xdr:col>
      <xdr:colOff>38099</xdr:colOff>
      <xdr:row>256</xdr:row>
      <xdr:rowOff>33335</xdr:rowOff>
    </xdr:from>
    <xdr:to>
      <xdr:col>6</xdr:col>
      <xdr:colOff>66674</xdr:colOff>
      <xdr:row>258</xdr:row>
      <xdr:rowOff>14286</xdr:rowOff>
    </xdr:to>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42899" y="6148385"/>
          <a:ext cx="180975" cy="952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ja-JP" altLang="en-US" sz="600">
              <a:latin typeface="ＭＳ Ｐ明朝" panose="02020600040205080304" pitchFamily="18" charset="-128"/>
              <a:ea typeface="ＭＳ Ｐ明朝" panose="02020600040205080304" pitchFamily="18" charset="-128"/>
            </a:rPr>
            <a:t>番号</a:t>
          </a:r>
          <a:endParaRPr kumimoji="1" lang="en-US" altLang="ja-JP" sz="600">
            <a:latin typeface="ＭＳ Ｐ明朝" panose="02020600040205080304" pitchFamily="18" charset="-128"/>
            <a:ea typeface="ＭＳ Ｐ明朝" panose="02020600040205080304" pitchFamily="18" charset="-128"/>
          </a:endParaRPr>
        </a:p>
      </xdr:txBody>
    </xdr:sp>
    <xdr:clientData/>
  </xdr:twoCellAnchor>
  <xdr:twoCellAnchor>
    <xdr:from>
      <xdr:col>4</xdr:col>
      <xdr:colOff>38096</xdr:colOff>
      <xdr:row>262</xdr:row>
      <xdr:rowOff>9528</xdr:rowOff>
    </xdr:from>
    <xdr:to>
      <xdr:col>7</xdr:col>
      <xdr:colOff>23809</xdr:colOff>
      <xdr:row>264</xdr:row>
      <xdr:rowOff>19052</xdr:rowOff>
    </xdr:to>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42896" y="6467478"/>
          <a:ext cx="214313" cy="123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ja-JP" altLang="en-US" sz="600">
              <a:latin typeface="ＭＳ Ｐ明朝" panose="02020600040205080304" pitchFamily="18" charset="-128"/>
              <a:ea typeface="ＭＳ Ｐ明朝" panose="02020600040205080304" pitchFamily="18" charset="-128"/>
            </a:rPr>
            <a:t>個人</a:t>
          </a:r>
        </a:p>
      </xdr:txBody>
    </xdr:sp>
    <xdr:clientData/>
  </xdr:twoCellAnchor>
  <xdr:twoCellAnchor>
    <xdr:from>
      <xdr:col>4</xdr:col>
      <xdr:colOff>38099</xdr:colOff>
      <xdr:row>263</xdr:row>
      <xdr:rowOff>33335</xdr:rowOff>
    </xdr:from>
    <xdr:to>
      <xdr:col>6</xdr:col>
      <xdr:colOff>66674</xdr:colOff>
      <xdr:row>265</xdr:row>
      <xdr:rowOff>14286</xdr:rowOff>
    </xdr:to>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42899" y="6548435"/>
          <a:ext cx="180975" cy="952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ja-JP" altLang="en-US" sz="600">
              <a:latin typeface="ＭＳ Ｐ明朝" panose="02020600040205080304" pitchFamily="18" charset="-128"/>
              <a:ea typeface="ＭＳ Ｐ明朝" panose="02020600040205080304" pitchFamily="18" charset="-128"/>
            </a:rPr>
            <a:t>番号</a:t>
          </a:r>
          <a:endParaRPr kumimoji="1" lang="en-US" altLang="ja-JP" sz="600">
            <a:latin typeface="ＭＳ Ｐ明朝" panose="02020600040205080304" pitchFamily="18" charset="-128"/>
            <a:ea typeface="ＭＳ Ｐ明朝" panose="02020600040205080304" pitchFamily="18" charset="-128"/>
          </a:endParaRPr>
        </a:p>
      </xdr:txBody>
    </xdr:sp>
    <xdr:clientData/>
  </xdr:twoCellAnchor>
  <xdr:twoCellAnchor>
    <xdr:from>
      <xdr:col>74</xdr:col>
      <xdr:colOff>28574</xdr:colOff>
      <xdr:row>243</xdr:row>
      <xdr:rowOff>47624</xdr:rowOff>
    </xdr:from>
    <xdr:to>
      <xdr:col>80</xdr:col>
      <xdr:colOff>57150</xdr:colOff>
      <xdr:row>246</xdr:row>
      <xdr:rowOff>9524</xdr:rowOff>
    </xdr:to>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5667374" y="5419724"/>
          <a:ext cx="485776" cy="133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600">
              <a:latin typeface="ＭＳ Ｐ明朝" panose="02020600040205080304" pitchFamily="18" charset="-128"/>
              <a:ea typeface="ＭＳ Ｐ明朝" panose="02020600040205080304" pitchFamily="18" charset="-128"/>
            </a:rPr>
            <a:t>非課税所得</a:t>
          </a:r>
        </a:p>
      </xdr:txBody>
    </xdr:sp>
    <xdr:clientData/>
  </xdr:twoCellAnchor>
  <xdr:twoCellAnchor>
    <xdr:from>
      <xdr:col>75</xdr:col>
      <xdr:colOff>33338</xdr:colOff>
      <xdr:row>245</xdr:row>
      <xdr:rowOff>19047</xdr:rowOff>
    </xdr:from>
    <xdr:to>
      <xdr:col>79</xdr:col>
      <xdr:colOff>33338</xdr:colOff>
      <xdr:row>247</xdr:row>
      <xdr:rowOff>19048</xdr:rowOff>
    </xdr:to>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5748338" y="5505447"/>
          <a:ext cx="304800" cy="114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600">
              <a:latin typeface="ＭＳ Ｐ明朝" panose="02020600040205080304" pitchFamily="18" charset="-128"/>
              <a:ea typeface="ＭＳ Ｐ明朝" panose="02020600040205080304" pitchFamily="18" charset="-128"/>
            </a:rPr>
            <a:t>など</a:t>
          </a:r>
        </a:p>
      </xdr:txBody>
    </xdr:sp>
    <xdr:clientData/>
  </xdr:twoCellAnchor>
  <xdr:twoCellAnchor>
    <xdr:from>
      <xdr:col>2</xdr:col>
      <xdr:colOff>38096</xdr:colOff>
      <xdr:row>314</xdr:row>
      <xdr:rowOff>9528</xdr:rowOff>
    </xdr:from>
    <xdr:to>
      <xdr:col>5</xdr:col>
      <xdr:colOff>23809</xdr:colOff>
      <xdr:row>316</xdr:row>
      <xdr:rowOff>19052</xdr:rowOff>
    </xdr:to>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190496" y="9496428"/>
          <a:ext cx="214313" cy="123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ja-JP" altLang="en-US" sz="600">
              <a:latin typeface="ＭＳ Ｐ明朝" panose="02020600040205080304" pitchFamily="18" charset="-128"/>
              <a:ea typeface="ＭＳ Ｐ明朝" panose="02020600040205080304" pitchFamily="18" charset="-128"/>
            </a:rPr>
            <a:t>個人</a:t>
          </a:r>
        </a:p>
      </xdr:txBody>
    </xdr:sp>
    <xdr:clientData/>
  </xdr:twoCellAnchor>
  <xdr:twoCellAnchor>
    <xdr:from>
      <xdr:col>2</xdr:col>
      <xdr:colOff>38099</xdr:colOff>
      <xdr:row>315</xdr:row>
      <xdr:rowOff>33335</xdr:rowOff>
    </xdr:from>
    <xdr:to>
      <xdr:col>4</xdr:col>
      <xdr:colOff>66674</xdr:colOff>
      <xdr:row>317</xdr:row>
      <xdr:rowOff>14286</xdr:rowOff>
    </xdr:to>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190499" y="9577385"/>
          <a:ext cx="180975" cy="952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kumimoji="1" lang="ja-JP" altLang="en-US" sz="600">
              <a:latin typeface="ＭＳ Ｐ明朝" panose="02020600040205080304" pitchFamily="18" charset="-128"/>
              <a:ea typeface="ＭＳ Ｐ明朝" panose="02020600040205080304" pitchFamily="18" charset="-128"/>
            </a:rPr>
            <a:t>番号</a:t>
          </a:r>
          <a:endParaRPr kumimoji="1" lang="en-US" altLang="ja-JP" sz="600">
            <a:latin typeface="ＭＳ Ｐ明朝" panose="02020600040205080304" pitchFamily="18" charset="-128"/>
            <a:ea typeface="ＭＳ Ｐ明朝" panose="02020600040205080304" pitchFamily="18" charset="-128"/>
          </a:endParaRPr>
        </a:p>
      </xdr:txBody>
    </xdr:sp>
    <xdr:clientData/>
  </xdr:twoCellAnchor>
  <xdr:twoCellAnchor>
    <xdr:from>
      <xdr:col>61</xdr:col>
      <xdr:colOff>19050</xdr:colOff>
      <xdr:row>289</xdr:row>
      <xdr:rowOff>47626</xdr:rowOff>
    </xdr:from>
    <xdr:to>
      <xdr:col>73</xdr:col>
      <xdr:colOff>52388</xdr:colOff>
      <xdr:row>292</xdr:row>
      <xdr:rowOff>9526</xdr:rowOff>
    </xdr:to>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4667250" y="8048626"/>
          <a:ext cx="947738" cy="133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600">
              <a:latin typeface="ＭＳ Ｐ明朝" panose="02020600040205080304" pitchFamily="18" charset="-128"/>
              <a:ea typeface="ＭＳ Ｐ明朝" panose="02020600040205080304" pitchFamily="18" charset="-128"/>
            </a:rPr>
            <a:t>都道府県、市区町村分</a:t>
          </a:r>
        </a:p>
      </xdr:txBody>
    </xdr:sp>
    <xdr:clientData/>
  </xdr:twoCellAnchor>
  <xdr:twoCellAnchor>
    <xdr:from>
      <xdr:col>61</xdr:col>
      <xdr:colOff>23812</xdr:colOff>
      <xdr:row>291</xdr:row>
      <xdr:rowOff>14292</xdr:rowOff>
    </xdr:from>
    <xdr:to>
      <xdr:col>73</xdr:col>
      <xdr:colOff>57150</xdr:colOff>
      <xdr:row>293</xdr:row>
      <xdr:rowOff>33342</xdr:rowOff>
    </xdr:to>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4672012" y="8129592"/>
          <a:ext cx="947738" cy="133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600">
              <a:latin typeface="ＭＳ Ｐ明朝" panose="02020600040205080304" pitchFamily="18" charset="-128"/>
              <a:ea typeface="ＭＳ Ｐ明朝" panose="02020600040205080304" pitchFamily="18" charset="-128"/>
            </a:rPr>
            <a:t>（特例控除対象）</a:t>
          </a:r>
        </a:p>
      </xdr:txBody>
    </xdr:sp>
    <xdr:clientData/>
  </xdr:twoCellAnchor>
  <xdr:twoCellAnchor>
    <xdr:from>
      <xdr:col>57</xdr:col>
      <xdr:colOff>52392</xdr:colOff>
      <xdr:row>292</xdr:row>
      <xdr:rowOff>38101</xdr:rowOff>
    </xdr:from>
    <xdr:to>
      <xdr:col>77</xdr:col>
      <xdr:colOff>28579</xdr:colOff>
      <xdr:row>295</xdr:row>
      <xdr:rowOff>19050</xdr:rowOff>
    </xdr:to>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4395792" y="8210551"/>
          <a:ext cx="1500187" cy="1523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600">
              <a:latin typeface="ＭＳ Ｐ明朝" panose="02020600040205080304" pitchFamily="18" charset="-128"/>
              <a:ea typeface="ＭＳ Ｐ明朝" panose="02020600040205080304" pitchFamily="18" charset="-128"/>
            </a:rPr>
            <a:t>住所地の共同募金会、日赤支部分・</a:t>
          </a:r>
        </a:p>
      </xdr:txBody>
    </xdr:sp>
    <xdr:clientData/>
  </xdr:twoCellAnchor>
  <xdr:twoCellAnchor>
    <xdr:from>
      <xdr:col>57</xdr:col>
      <xdr:colOff>61909</xdr:colOff>
      <xdr:row>293</xdr:row>
      <xdr:rowOff>57148</xdr:rowOff>
    </xdr:from>
    <xdr:to>
      <xdr:col>77</xdr:col>
      <xdr:colOff>38096</xdr:colOff>
      <xdr:row>296</xdr:row>
      <xdr:rowOff>47624</xdr:rowOff>
    </xdr:to>
    <xdr:sp macro="" textlink="">
      <xdr:nvSpPr>
        <xdr:cNvPr id="83" name="テキスト ボックス 82">
          <a:extLst>
            <a:ext uri="{FF2B5EF4-FFF2-40B4-BE49-F238E27FC236}">
              <a16:creationId xmlns:a16="http://schemas.microsoft.com/office/drawing/2014/main" id="{00000000-0008-0000-0500-000053000000}"/>
            </a:ext>
          </a:extLst>
        </xdr:cNvPr>
        <xdr:cNvSpPr txBox="1"/>
      </xdr:nvSpPr>
      <xdr:spPr>
        <a:xfrm>
          <a:off x="4405309" y="8286748"/>
          <a:ext cx="1500187" cy="161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600">
              <a:latin typeface="ＭＳ Ｐ明朝" panose="02020600040205080304" pitchFamily="18" charset="-128"/>
              <a:ea typeface="ＭＳ Ｐ明朝" panose="02020600040205080304" pitchFamily="18" charset="-128"/>
            </a:rPr>
            <a:t>都道府県、市区町村分（特例控除対象以外）</a:t>
          </a:r>
        </a:p>
      </xdr:txBody>
    </xdr:sp>
    <xdr:clientData/>
  </xdr:twoCellAnchor>
  <xdr:twoCellAnchor>
    <xdr:from>
      <xdr:col>57</xdr:col>
      <xdr:colOff>0</xdr:colOff>
      <xdr:row>136</xdr:row>
      <xdr:rowOff>21982</xdr:rowOff>
    </xdr:from>
    <xdr:to>
      <xdr:col>93</xdr:col>
      <xdr:colOff>51288</xdr:colOff>
      <xdr:row>142</xdr:row>
      <xdr:rowOff>14653</xdr:rowOff>
    </xdr:to>
    <xdr:sp macro="" textlink="">
      <xdr:nvSpPr>
        <xdr:cNvPr id="13" name="テキスト ボックス 12">
          <a:extLst>
            <a:ext uri="{FF2B5EF4-FFF2-40B4-BE49-F238E27FC236}">
              <a16:creationId xmlns:a16="http://schemas.microsoft.com/office/drawing/2014/main" id="{00000000-0008-0000-0500-00000D000000}"/>
            </a:ext>
          </a:extLst>
        </xdr:cNvPr>
        <xdr:cNvSpPr txBox="1"/>
      </xdr:nvSpPr>
      <xdr:spPr>
        <a:xfrm>
          <a:off x="4176346" y="9986597"/>
          <a:ext cx="2688980" cy="4322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b="1">
              <a:latin typeface="ＭＳ Ｐゴシック" panose="020B0600070205080204" pitchFamily="50" charset="-128"/>
              <a:ea typeface="ＭＳ Ｐゴシック" panose="020B0600070205080204" pitchFamily="50" charset="-128"/>
            </a:rPr>
            <a:t>地方税法附則第</a:t>
          </a:r>
          <a:r>
            <a:rPr kumimoji="1" lang="en-US" altLang="ja-JP" sz="800" b="1">
              <a:latin typeface="ＭＳ Ｐゴシック" panose="020B0600070205080204" pitchFamily="50" charset="-128"/>
              <a:ea typeface="ＭＳ Ｐゴシック" panose="020B0600070205080204" pitchFamily="50" charset="-128"/>
            </a:rPr>
            <a:t>4</a:t>
          </a:r>
          <a:r>
            <a:rPr kumimoji="1" lang="ja-JP" altLang="en-US" sz="800" b="1">
              <a:latin typeface="ＭＳ Ｐゴシック" panose="020B0600070205080204" pitchFamily="50" charset="-128"/>
              <a:ea typeface="ＭＳ Ｐゴシック" panose="020B0600070205080204" pitchFamily="50" charset="-128"/>
            </a:rPr>
            <a:t>条の</a:t>
          </a:r>
          <a:r>
            <a:rPr kumimoji="1" lang="en-US" altLang="ja-JP" sz="800" b="1">
              <a:latin typeface="ＭＳ Ｐゴシック" panose="020B0600070205080204" pitchFamily="50" charset="-128"/>
              <a:ea typeface="ＭＳ Ｐゴシック" panose="020B0600070205080204" pitchFamily="50" charset="-128"/>
            </a:rPr>
            <a:t>4</a:t>
          </a:r>
          <a:r>
            <a:rPr kumimoji="1" lang="ja-JP" altLang="en-US" sz="800" b="1">
              <a:latin typeface="ＭＳ Ｐゴシック" panose="020B0600070205080204" pitchFamily="50" charset="-128"/>
              <a:ea typeface="ＭＳ Ｐゴシック" panose="020B0600070205080204" pitchFamily="50" charset="-128"/>
            </a:rPr>
            <a:t>の規定の適用を選択する場合には、</a:t>
          </a:r>
          <a:r>
            <a:rPr kumimoji="1" lang="en-US" altLang="ja-JP" sz="800" b="1">
              <a:latin typeface="ＭＳ Ｐゴシック" panose="020B0600070205080204" pitchFamily="50" charset="-128"/>
              <a:ea typeface="ＭＳ Ｐゴシック" panose="020B0600070205080204" pitchFamily="50" charset="-128"/>
            </a:rPr>
            <a:t>｢</a:t>
          </a:r>
          <a:r>
            <a:rPr kumimoji="1" lang="ja-JP" altLang="en-US" sz="800" b="1">
              <a:latin typeface="ＭＳ Ｐゴシック" panose="020B0600070205080204" pitchFamily="50" charset="-128"/>
              <a:ea typeface="ＭＳ Ｐゴシック" panose="020B0600070205080204" pitchFamily="50" charset="-128"/>
            </a:rPr>
            <a:t>医療費控除</a:t>
          </a:r>
          <a:r>
            <a:rPr kumimoji="1" lang="en-US" altLang="ja-JP" sz="800" b="1">
              <a:latin typeface="ＭＳ Ｐゴシック" panose="020B0600070205080204" pitchFamily="50" charset="-128"/>
              <a:ea typeface="ＭＳ Ｐゴシック" panose="020B0600070205080204" pitchFamily="50" charset="-128"/>
            </a:rPr>
            <a:t>｣</a:t>
          </a:r>
          <a:r>
            <a:rPr kumimoji="1" lang="ja-JP" altLang="en-US" sz="800" b="1">
              <a:latin typeface="ＭＳ Ｐゴシック" panose="020B0600070205080204" pitchFamily="50" charset="-128"/>
              <a:ea typeface="ＭＳ Ｐゴシック" panose="020B0600070205080204" pitchFamily="50" charset="-128"/>
            </a:rPr>
            <a:t>欄の</a:t>
          </a:r>
          <a:r>
            <a:rPr kumimoji="1" lang="en-US" altLang="ja-JP" sz="800" b="1">
              <a:latin typeface="ＭＳ Ｐゴシック" panose="020B0600070205080204" pitchFamily="50" charset="-128"/>
              <a:ea typeface="ＭＳ Ｐゴシック" panose="020B0600070205080204" pitchFamily="50" charset="-128"/>
            </a:rPr>
            <a:t>｢</a:t>
          </a:r>
          <a:r>
            <a:rPr kumimoji="1" lang="ja-JP" altLang="en-US" sz="800" b="1">
              <a:latin typeface="ＭＳ Ｐゴシック" panose="020B0600070205080204" pitchFamily="50" charset="-128"/>
              <a:ea typeface="ＭＳ Ｐゴシック" panose="020B0600070205080204" pitchFamily="50" charset="-128"/>
            </a:rPr>
            <a:t>区分</a:t>
          </a:r>
          <a:r>
            <a:rPr kumimoji="1" lang="en-US" altLang="ja-JP" sz="800" b="1">
              <a:latin typeface="ＭＳ Ｐゴシック" panose="020B0600070205080204" pitchFamily="50" charset="-128"/>
              <a:ea typeface="ＭＳ Ｐゴシック" panose="020B0600070205080204" pitchFamily="50" charset="-128"/>
            </a:rPr>
            <a:t>｣</a:t>
          </a:r>
          <a:r>
            <a:rPr kumimoji="1" lang="ja-JP" altLang="en-US" sz="800" b="1">
              <a:latin typeface="ＭＳ Ｐゴシック" panose="020B0600070205080204" pitchFamily="50" charset="-128"/>
              <a:ea typeface="ＭＳ Ｐゴシック" panose="020B0600070205080204" pitchFamily="50" charset="-128"/>
            </a:rPr>
            <a:t>の□に</a:t>
          </a:r>
          <a:r>
            <a:rPr kumimoji="1" lang="en-US" altLang="ja-JP" sz="800" b="1">
              <a:latin typeface="ＭＳ Ｐゴシック" panose="020B0600070205080204" pitchFamily="50" charset="-128"/>
              <a:ea typeface="ＭＳ Ｐゴシック" panose="020B0600070205080204" pitchFamily="50" charset="-128"/>
            </a:rPr>
            <a:t>｢1｣</a:t>
          </a:r>
          <a:r>
            <a:rPr kumimoji="1" lang="ja-JP" altLang="en-US" sz="800" b="1">
              <a:latin typeface="ＭＳ Ｐゴシック" panose="020B0600070205080204" pitchFamily="50" charset="-128"/>
              <a:ea typeface="ＭＳ Ｐゴシック" panose="020B0600070205080204" pitchFamily="50" charset="-128"/>
            </a:rPr>
            <a:t>と記入してください。</a:t>
          </a:r>
        </a:p>
      </xdr:txBody>
    </xdr:sp>
    <xdr:clientData/>
  </xdr:twoCellAnchor>
  <xdr:twoCellAnchor>
    <xdr:from>
      <xdr:col>57</xdr:col>
      <xdr:colOff>14654</xdr:colOff>
      <xdr:row>140</xdr:row>
      <xdr:rowOff>29307</xdr:rowOff>
    </xdr:from>
    <xdr:to>
      <xdr:col>92</xdr:col>
      <xdr:colOff>29308</xdr:colOff>
      <xdr:row>147</xdr:row>
      <xdr:rowOff>51287</xdr:rowOff>
    </xdr:to>
    <xdr:sp macro="" textlink="">
      <xdr:nvSpPr>
        <xdr:cNvPr id="84" name="テキスト ボックス 83">
          <a:extLst>
            <a:ext uri="{FF2B5EF4-FFF2-40B4-BE49-F238E27FC236}">
              <a16:creationId xmlns:a16="http://schemas.microsoft.com/office/drawing/2014/main" id="{00000000-0008-0000-0500-000054000000}"/>
            </a:ext>
          </a:extLst>
        </xdr:cNvPr>
        <xdr:cNvSpPr txBox="1"/>
      </xdr:nvSpPr>
      <xdr:spPr>
        <a:xfrm>
          <a:off x="4191000" y="10286999"/>
          <a:ext cx="2579077" cy="534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b="0">
              <a:latin typeface="ＭＳ Ｐゴシック" panose="020B0600070205080204" pitchFamily="50" charset="-128"/>
              <a:ea typeface="ＭＳ Ｐゴシック" panose="020B0600070205080204" pitchFamily="50" charset="-128"/>
            </a:rPr>
            <a:t>「個人番号」欄には、個人番号（行政手続における特定の個人を識別するための番号の利用等に関する法律第２条第５項に規定する個人番号をいう。）を記載してください。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96"/>
  <sheetViews>
    <sheetView tabSelected="1" zoomScaleNormal="100" zoomScaleSheetLayoutView="90" workbookViewId="0">
      <selection activeCell="E14" sqref="E14:F14"/>
    </sheetView>
  </sheetViews>
  <sheetFormatPr defaultColWidth="5.625" defaultRowHeight="32.1" customHeight="1"/>
  <cols>
    <col min="1" max="1" width="3.625" style="169" customWidth="1"/>
    <col min="2" max="18" width="5.625" style="169"/>
    <col min="19" max="19" width="5.625" style="169" customWidth="1"/>
    <col min="20" max="21" width="5.625" style="169"/>
    <col min="22" max="22" width="3.625" style="169" customWidth="1"/>
    <col min="23" max="27" width="5.625" style="170"/>
    <col min="28" max="28" width="8.25" style="170" bestFit="1" customWidth="1"/>
    <col min="29" max="29" width="5.625" style="170"/>
    <col min="30" max="16384" width="5.625" style="169"/>
  </cols>
  <sheetData>
    <row r="1" spans="1:30" ht="32.1" customHeight="1">
      <c r="A1" s="108"/>
      <c r="B1" s="327" t="s">
        <v>816</v>
      </c>
      <c r="C1" s="327"/>
      <c r="D1" s="327"/>
      <c r="E1" s="327"/>
      <c r="F1" s="327"/>
      <c r="G1" s="327"/>
      <c r="H1" s="327"/>
      <c r="I1" s="327"/>
      <c r="J1" s="327"/>
      <c r="K1" s="327"/>
      <c r="L1" s="327"/>
      <c r="M1" s="327"/>
      <c r="N1" s="327"/>
      <c r="O1" s="327"/>
      <c r="P1" s="327"/>
      <c r="Q1" s="327"/>
      <c r="R1" s="327"/>
      <c r="S1" s="327"/>
      <c r="T1" s="327"/>
      <c r="U1" s="327"/>
      <c r="V1" s="108"/>
    </row>
    <row r="2" spans="1:30" ht="6" customHeight="1">
      <c r="A2" s="109"/>
      <c r="B2" s="108"/>
      <c r="C2" s="108"/>
      <c r="D2" s="108"/>
      <c r="E2" s="108"/>
      <c r="F2" s="108"/>
      <c r="G2" s="108"/>
      <c r="H2" s="108"/>
      <c r="I2" s="108"/>
      <c r="J2" s="108"/>
      <c r="K2" s="108"/>
      <c r="L2" s="108"/>
      <c r="M2" s="108"/>
      <c r="N2" s="108"/>
      <c r="O2" s="108"/>
      <c r="P2" s="108"/>
      <c r="Q2" s="108"/>
      <c r="R2" s="108"/>
      <c r="S2" s="108"/>
      <c r="T2" s="108"/>
      <c r="U2" s="108"/>
      <c r="V2" s="108"/>
    </row>
    <row r="3" spans="1:30" ht="32.1" customHeight="1" thickBot="1">
      <c r="A3" s="108"/>
      <c r="B3" s="110" t="s">
        <v>496</v>
      </c>
      <c r="C3" s="108"/>
      <c r="D3" s="108"/>
      <c r="E3" s="108"/>
      <c r="F3" s="108"/>
      <c r="G3" s="108"/>
      <c r="H3" s="108"/>
      <c r="I3" s="108"/>
      <c r="J3" s="108"/>
      <c r="K3" s="108"/>
      <c r="L3" s="108"/>
      <c r="M3" s="108"/>
      <c r="N3" s="108"/>
      <c r="O3" s="108"/>
      <c r="P3" s="108"/>
      <c r="Q3" s="108"/>
      <c r="R3" s="108"/>
      <c r="S3" s="108"/>
      <c r="T3" s="108"/>
      <c r="U3" s="108"/>
      <c r="V3" s="108"/>
    </row>
    <row r="4" spans="1:30" ht="32.1" customHeight="1" thickBot="1">
      <c r="A4" s="108"/>
      <c r="B4" s="220"/>
      <c r="C4" s="108" t="s">
        <v>807</v>
      </c>
      <c r="D4" s="108"/>
      <c r="E4" s="108"/>
      <c r="F4" s="108"/>
      <c r="G4" s="108"/>
      <c r="H4" s="108"/>
      <c r="I4" s="108"/>
      <c r="J4" s="108"/>
      <c r="K4" s="108"/>
      <c r="L4" s="108"/>
      <c r="M4" s="108"/>
      <c r="N4" s="108"/>
      <c r="O4" s="108"/>
      <c r="P4" s="108"/>
      <c r="Q4" s="108"/>
      <c r="R4" s="108"/>
      <c r="S4" s="108"/>
      <c r="T4" s="108"/>
      <c r="U4" s="108"/>
      <c r="V4" s="108"/>
    </row>
    <row r="5" spans="1:30" ht="32.1" customHeight="1">
      <c r="A5" s="108"/>
      <c r="B5" s="108" t="s">
        <v>497</v>
      </c>
      <c r="C5" s="108"/>
      <c r="D5" s="108"/>
      <c r="E5" s="108"/>
      <c r="F5" s="108"/>
      <c r="G5" s="108"/>
      <c r="H5" s="108"/>
      <c r="I5" s="108"/>
      <c r="J5" s="108"/>
      <c r="K5" s="108"/>
      <c r="L5" s="108"/>
      <c r="M5" s="108"/>
      <c r="N5" s="108"/>
      <c r="O5" s="108"/>
      <c r="P5" s="108"/>
      <c r="Q5" s="108"/>
      <c r="R5" s="108"/>
      <c r="S5" s="108"/>
      <c r="T5" s="108"/>
      <c r="U5" s="108"/>
      <c r="V5" s="108"/>
    </row>
    <row r="6" spans="1:30" ht="32.1" customHeight="1">
      <c r="A6" s="108"/>
      <c r="B6" s="108" t="s">
        <v>809</v>
      </c>
      <c r="C6" s="108"/>
      <c r="D6" s="108"/>
      <c r="E6" s="108"/>
      <c r="F6" s="108"/>
      <c r="G6" s="108"/>
      <c r="H6" s="108"/>
      <c r="I6" s="108"/>
      <c r="J6" s="108"/>
      <c r="K6" s="108"/>
      <c r="L6" s="108"/>
      <c r="M6" s="108"/>
      <c r="N6" s="108"/>
      <c r="O6" s="108"/>
      <c r="P6" s="108"/>
      <c r="Q6" s="108"/>
      <c r="R6" s="108"/>
      <c r="S6" s="108"/>
      <c r="T6" s="108"/>
      <c r="U6" s="108"/>
      <c r="V6" s="108"/>
    </row>
    <row r="7" spans="1:30" ht="32.1" customHeight="1">
      <c r="A7" s="108"/>
      <c r="B7" s="108" t="s">
        <v>812</v>
      </c>
      <c r="C7" s="108"/>
      <c r="D7" s="108"/>
      <c r="E7" s="108"/>
      <c r="F7" s="108"/>
      <c r="G7" s="108"/>
      <c r="H7" s="108"/>
      <c r="I7" s="108"/>
      <c r="J7" s="108"/>
      <c r="K7" s="108"/>
      <c r="L7" s="108"/>
      <c r="M7" s="108"/>
      <c r="N7" s="108"/>
      <c r="O7" s="108"/>
      <c r="P7" s="108"/>
      <c r="Q7" s="108"/>
      <c r="R7" s="108"/>
      <c r="S7" s="108"/>
      <c r="T7" s="108"/>
      <c r="U7" s="108"/>
      <c r="V7" s="108"/>
    </row>
    <row r="8" spans="1:30" ht="32.1" customHeight="1">
      <c r="A8" s="108"/>
      <c r="B8" s="111" t="s">
        <v>818</v>
      </c>
      <c r="C8" s="108"/>
      <c r="D8" s="108"/>
      <c r="E8" s="108"/>
      <c r="F8" s="108"/>
      <c r="G8" s="108"/>
      <c r="H8" s="108"/>
      <c r="I8" s="108"/>
      <c r="J8" s="108"/>
      <c r="K8" s="108"/>
      <c r="L8" s="108"/>
      <c r="M8" s="108"/>
      <c r="N8" s="108"/>
      <c r="O8" s="108"/>
      <c r="P8" s="108"/>
      <c r="Q8" s="108"/>
      <c r="R8" s="108"/>
      <c r="S8" s="108"/>
      <c r="T8" s="108"/>
      <c r="U8" s="108"/>
      <c r="V8" s="108"/>
    </row>
    <row r="9" spans="1:30" ht="6" customHeight="1">
      <c r="A9" s="109"/>
      <c r="B9" s="108"/>
      <c r="C9" s="108"/>
      <c r="D9" s="108"/>
      <c r="E9" s="108"/>
      <c r="F9" s="108"/>
      <c r="G9" s="108"/>
      <c r="H9" s="108"/>
      <c r="I9" s="108"/>
      <c r="J9" s="108"/>
      <c r="K9" s="108"/>
      <c r="L9" s="108"/>
      <c r="M9" s="108"/>
      <c r="N9" s="108"/>
      <c r="O9" s="108"/>
      <c r="P9" s="108"/>
      <c r="Q9" s="108"/>
      <c r="R9" s="108"/>
      <c r="S9" s="108"/>
      <c r="T9" s="108"/>
      <c r="U9" s="108"/>
      <c r="V9" s="108"/>
    </row>
    <row r="10" spans="1:30" ht="32.1" customHeight="1">
      <c r="A10" s="108"/>
      <c r="B10" s="236" t="s">
        <v>431</v>
      </c>
      <c r="C10" s="236"/>
      <c r="D10" s="236"/>
      <c r="E10" s="236"/>
      <c r="F10" s="236"/>
      <c r="G10" s="236"/>
      <c r="H10" s="236"/>
      <c r="I10" s="236"/>
      <c r="J10" s="236"/>
      <c r="K10" s="236"/>
      <c r="L10" s="236"/>
      <c r="M10" s="236"/>
      <c r="N10" s="236"/>
      <c r="O10" s="236"/>
      <c r="P10" s="236"/>
      <c r="Q10" s="236"/>
      <c r="R10" s="236"/>
      <c r="S10" s="236"/>
      <c r="T10" s="236"/>
      <c r="U10" s="236"/>
      <c r="V10" s="108"/>
    </row>
    <row r="11" spans="1:30" ht="15.75" customHeight="1" thickBot="1">
      <c r="A11" s="109"/>
      <c r="B11" s="108"/>
      <c r="C11" s="108"/>
      <c r="D11" s="108"/>
      <c r="E11" s="108"/>
      <c r="F11" s="108"/>
      <c r="G11" s="108"/>
      <c r="H11" s="108"/>
      <c r="I11" s="108"/>
      <c r="J11" s="108"/>
      <c r="K11" s="108"/>
      <c r="L11" s="108"/>
      <c r="M11" s="108"/>
      <c r="N11" s="108"/>
      <c r="O11" s="108"/>
      <c r="P11" s="108"/>
      <c r="Q11" s="108"/>
      <c r="R11" s="108"/>
      <c r="S11" s="108"/>
      <c r="T11" s="108"/>
      <c r="U11" s="108"/>
      <c r="V11" s="108"/>
    </row>
    <row r="12" spans="1:30" ht="32.1" customHeight="1" thickBot="1">
      <c r="A12" s="108"/>
      <c r="C12" s="227" t="s">
        <v>187</v>
      </c>
      <c r="D12" s="228"/>
      <c r="E12" s="231" t="s">
        <v>808</v>
      </c>
      <c r="F12" s="232"/>
      <c r="G12" s="331">
        <v>6</v>
      </c>
      <c r="H12" s="332"/>
      <c r="I12" s="251" t="s">
        <v>422</v>
      </c>
      <c r="J12" s="252"/>
      <c r="K12" s="226" t="str">
        <f>IF(G12="","",CONCATENATE("（",E12,G12-1,"年中の収入申告）"))</f>
        <v>（令和5年中の収入申告）</v>
      </c>
      <c r="L12" s="108"/>
      <c r="M12" s="108"/>
      <c r="N12" s="108"/>
      <c r="O12" s="108"/>
      <c r="P12" s="108"/>
      <c r="Q12" s="108"/>
      <c r="R12" s="108"/>
      <c r="S12" s="108"/>
      <c r="T12" s="108"/>
      <c r="U12" s="108"/>
      <c r="W12" s="108"/>
      <c r="AD12" s="170"/>
    </row>
    <row r="13" spans="1:30" ht="20.25" customHeight="1" thickBot="1">
      <c r="A13" s="109"/>
      <c r="B13" s="108"/>
      <c r="C13" s="108"/>
      <c r="D13" s="108"/>
      <c r="E13" s="108"/>
      <c r="F13" s="108"/>
      <c r="G13" s="108"/>
      <c r="H13" s="108"/>
      <c r="I13" s="108"/>
      <c r="J13" s="108"/>
      <c r="K13" s="108"/>
      <c r="L13" s="108"/>
      <c r="M13" s="108"/>
      <c r="N13" s="108"/>
      <c r="O13" s="108"/>
      <c r="P13" s="108"/>
      <c r="Q13" s="108"/>
      <c r="R13" s="108"/>
      <c r="S13" s="108"/>
      <c r="T13" s="108"/>
      <c r="U13" s="108"/>
      <c r="V13" s="108"/>
    </row>
    <row r="14" spans="1:30" ht="32.1" customHeight="1" thickBot="1">
      <c r="A14" s="108"/>
      <c r="C14" s="227" t="s">
        <v>198</v>
      </c>
      <c r="D14" s="228"/>
      <c r="E14" s="229" t="s">
        <v>424</v>
      </c>
      <c r="F14" s="230"/>
      <c r="G14" s="177"/>
      <c r="H14" s="171" t="s">
        <v>423</v>
      </c>
      <c r="I14" s="177"/>
      <c r="J14" s="171" t="s">
        <v>98</v>
      </c>
      <c r="K14" s="177"/>
      <c r="L14" s="172" t="s">
        <v>97</v>
      </c>
      <c r="N14" s="108"/>
      <c r="O14" s="225"/>
      <c r="P14" s="225"/>
      <c r="Q14" s="225"/>
      <c r="R14" s="225"/>
      <c r="S14" s="225"/>
      <c r="T14" s="225"/>
      <c r="U14" s="225"/>
      <c r="W14" s="169"/>
      <c r="X14" s="169"/>
      <c r="Y14" s="169"/>
      <c r="Z14" s="169"/>
      <c r="AA14" s="169"/>
      <c r="AB14" s="169"/>
      <c r="AC14" s="169"/>
    </row>
    <row r="15" spans="1:30" ht="20.25" thickBot="1">
      <c r="A15" s="108"/>
      <c r="B15" s="108"/>
      <c r="C15" s="250"/>
      <c r="D15" s="250"/>
      <c r="E15" s="249"/>
      <c r="F15" s="249"/>
      <c r="G15" s="249"/>
      <c r="H15" s="249"/>
      <c r="I15" s="249"/>
      <c r="J15" s="108"/>
      <c r="K15" s="108"/>
      <c r="L15" s="108"/>
      <c r="M15" s="108"/>
      <c r="N15" s="108"/>
      <c r="O15" s="108"/>
      <c r="P15" s="108"/>
      <c r="Q15" s="108"/>
      <c r="R15" s="108"/>
      <c r="S15" s="108"/>
      <c r="T15" s="108"/>
      <c r="U15" s="108"/>
      <c r="V15" s="108"/>
    </row>
    <row r="16" spans="1:30" ht="32.1" customHeight="1">
      <c r="A16" s="108"/>
      <c r="B16" s="108"/>
      <c r="C16" s="240" t="s">
        <v>188</v>
      </c>
      <c r="D16" s="241"/>
      <c r="E16" s="241"/>
      <c r="F16" s="242"/>
      <c r="G16" s="243"/>
      <c r="H16" s="244"/>
      <c r="I16" s="244"/>
      <c r="J16" s="244"/>
      <c r="K16" s="244"/>
      <c r="L16" s="244"/>
      <c r="M16" s="244"/>
      <c r="N16" s="244"/>
      <c r="O16" s="244"/>
      <c r="P16" s="244"/>
      <c r="Q16" s="244"/>
      <c r="R16" s="244"/>
      <c r="S16" s="244"/>
      <c r="T16" s="245"/>
      <c r="U16" s="108"/>
      <c r="V16" s="108"/>
      <c r="W16" s="173" t="str">
        <f>IF(OR(E12="",G12="",G20="",I20="",K20="",M20=""),"申告年度と生年月日を入力してください。","")</f>
        <v>申告年度と生年月日を入力してください。</v>
      </c>
      <c r="X16" s="173"/>
    </row>
    <row r="17" spans="1:29" ht="32.1" customHeight="1">
      <c r="A17" s="108"/>
      <c r="B17" s="108"/>
      <c r="C17" s="237" t="s">
        <v>189</v>
      </c>
      <c r="D17" s="238"/>
      <c r="E17" s="238"/>
      <c r="F17" s="239"/>
      <c r="G17" s="246"/>
      <c r="H17" s="247"/>
      <c r="I17" s="247"/>
      <c r="J17" s="247"/>
      <c r="K17" s="247"/>
      <c r="L17" s="247"/>
      <c r="M17" s="247"/>
      <c r="N17" s="247"/>
      <c r="O17" s="247"/>
      <c r="P17" s="247"/>
      <c r="Q17" s="247"/>
      <c r="R17" s="247"/>
      <c r="S17" s="247"/>
      <c r="T17" s="248"/>
      <c r="U17" s="108"/>
      <c r="V17" s="108"/>
    </row>
    <row r="18" spans="1:29" ht="32.1" customHeight="1">
      <c r="A18" s="108"/>
      <c r="B18" s="108"/>
      <c r="C18" s="237" t="s">
        <v>634</v>
      </c>
      <c r="D18" s="238"/>
      <c r="E18" s="238"/>
      <c r="F18" s="239"/>
      <c r="G18" s="246"/>
      <c r="H18" s="247"/>
      <c r="I18" s="247"/>
      <c r="J18" s="247"/>
      <c r="K18" s="247"/>
      <c r="L18" s="247"/>
      <c r="M18" s="247"/>
      <c r="N18" s="247"/>
      <c r="O18" s="247"/>
      <c r="P18" s="247"/>
      <c r="Q18" s="247"/>
      <c r="R18" s="247"/>
      <c r="S18" s="247"/>
      <c r="T18" s="248"/>
      <c r="U18" s="108"/>
      <c r="V18" s="108"/>
    </row>
    <row r="19" spans="1:29" ht="32.1" customHeight="1">
      <c r="A19" s="108"/>
      <c r="B19" s="108"/>
      <c r="C19" s="237" t="s">
        <v>520</v>
      </c>
      <c r="D19" s="238"/>
      <c r="E19" s="238"/>
      <c r="F19" s="239"/>
      <c r="G19" s="246"/>
      <c r="H19" s="247"/>
      <c r="I19" s="247"/>
      <c r="J19" s="247"/>
      <c r="K19" s="247"/>
      <c r="L19" s="247"/>
      <c r="M19" s="247"/>
      <c r="N19" s="247"/>
      <c r="O19" s="247"/>
      <c r="P19" s="247"/>
      <c r="Q19" s="247"/>
      <c r="R19" s="247"/>
      <c r="S19" s="247"/>
      <c r="T19" s="248"/>
      <c r="U19" s="108"/>
      <c r="V19" s="108"/>
    </row>
    <row r="20" spans="1:29" ht="32.1" customHeight="1">
      <c r="A20" s="108"/>
      <c r="B20" s="108"/>
      <c r="C20" s="237" t="s">
        <v>173</v>
      </c>
      <c r="D20" s="238"/>
      <c r="E20" s="238"/>
      <c r="F20" s="239"/>
      <c r="G20" s="253"/>
      <c r="H20" s="254"/>
      <c r="I20" s="178"/>
      <c r="J20" s="174" t="s">
        <v>312</v>
      </c>
      <c r="K20" s="178"/>
      <c r="L20" s="174" t="s">
        <v>313</v>
      </c>
      <c r="M20" s="178"/>
      <c r="N20" s="174" t="s">
        <v>314</v>
      </c>
      <c r="O20" s="272" t="s">
        <v>433</v>
      </c>
      <c r="P20" s="273"/>
      <c r="Q20" s="273"/>
      <c r="R20" s="273"/>
      <c r="S20" s="273"/>
      <c r="T20" s="274"/>
      <c r="U20" s="108"/>
      <c r="V20" s="108"/>
      <c r="X20" s="175" t="s">
        <v>427</v>
      </c>
      <c r="Y20" s="270" t="str">
        <f>CONCATENATE(E12,G12,"年1月1日")</f>
        <v>令和6年1月1日</v>
      </c>
      <c r="Z20" s="270"/>
      <c r="AA20" s="270"/>
      <c r="AB20" s="176"/>
      <c r="AC20" s="176"/>
    </row>
    <row r="21" spans="1:29" ht="32.1" customHeight="1">
      <c r="A21" s="108"/>
      <c r="B21" s="108"/>
      <c r="C21" s="237" t="s">
        <v>190</v>
      </c>
      <c r="D21" s="238"/>
      <c r="E21" s="238"/>
      <c r="F21" s="239"/>
      <c r="G21" s="246"/>
      <c r="H21" s="247"/>
      <c r="I21" s="247"/>
      <c r="J21" s="247"/>
      <c r="K21" s="247"/>
      <c r="L21" s="247"/>
      <c r="M21" s="247"/>
      <c r="N21" s="247"/>
      <c r="O21" s="247"/>
      <c r="P21" s="247"/>
      <c r="Q21" s="247"/>
      <c r="R21" s="247"/>
      <c r="S21" s="247"/>
      <c r="T21" s="248"/>
      <c r="U21" s="108"/>
      <c r="V21" s="108"/>
      <c r="X21" s="175" t="s">
        <v>428</v>
      </c>
      <c r="Y21" s="271" t="str">
        <f>IF(G20="明治","M",IF(G20="大正","T",IF(G20="昭和","S",IF(G20="平成","H",IF(G20="令和","R","")))))</f>
        <v/>
      </c>
      <c r="Z21" s="271"/>
      <c r="AA21" s="271"/>
      <c r="AB21" s="176"/>
      <c r="AC21" s="176"/>
    </row>
    <row r="22" spans="1:29" ht="32.1" customHeight="1">
      <c r="A22" s="108"/>
      <c r="B22" s="108"/>
      <c r="C22" s="237" t="s">
        <v>425</v>
      </c>
      <c r="D22" s="238"/>
      <c r="E22" s="238"/>
      <c r="F22" s="239"/>
      <c r="G22" s="246"/>
      <c r="H22" s="247"/>
      <c r="I22" s="247"/>
      <c r="J22" s="247"/>
      <c r="K22" s="247"/>
      <c r="L22" s="247"/>
      <c r="M22" s="247"/>
      <c r="N22" s="247"/>
      <c r="O22" s="247"/>
      <c r="P22" s="247"/>
      <c r="Q22" s="247"/>
      <c r="R22" s="247"/>
      <c r="S22" s="247"/>
      <c r="T22" s="248"/>
      <c r="U22" s="108"/>
      <c r="V22" s="108"/>
      <c r="X22" s="176" t="s">
        <v>429</v>
      </c>
      <c r="Y22" s="176"/>
      <c r="Z22" s="271" t="str">
        <f>CONCATENATE(Y21,I20,".",K20,".",M20)</f>
        <v>..</v>
      </c>
      <c r="AA22" s="271"/>
      <c r="AB22" s="176"/>
      <c r="AC22" s="176"/>
    </row>
    <row r="23" spans="1:29" ht="32.1" customHeight="1">
      <c r="A23" s="108"/>
      <c r="B23" s="108"/>
      <c r="C23" s="237" t="s">
        <v>191</v>
      </c>
      <c r="D23" s="238"/>
      <c r="E23" s="238"/>
      <c r="F23" s="239"/>
      <c r="G23" s="258"/>
      <c r="H23" s="259"/>
      <c r="I23" s="259"/>
      <c r="J23" s="259"/>
      <c r="K23" s="259"/>
      <c r="L23" s="259"/>
      <c r="M23" s="259"/>
      <c r="N23" s="259"/>
      <c r="O23" s="259"/>
      <c r="P23" s="259"/>
      <c r="Q23" s="259"/>
      <c r="R23" s="259"/>
      <c r="S23" s="259"/>
      <c r="T23" s="260"/>
      <c r="U23" s="108"/>
      <c r="V23" s="108"/>
      <c r="X23" s="176" t="str">
        <f>CONCATENATE(E12,G12,"年/1/1時点の年齢")</f>
        <v>令和6年/1/1時点の年齢</v>
      </c>
      <c r="Y23" s="176"/>
      <c r="Z23" s="176"/>
      <c r="AA23" s="176"/>
      <c r="AB23" s="176" t="e">
        <f>DATEDIF(Z22,Y20,"Y")</f>
        <v>#VALUE!</v>
      </c>
      <c r="AC23" s="176" t="s">
        <v>432</v>
      </c>
    </row>
    <row r="24" spans="1:29" ht="32.1" customHeight="1">
      <c r="A24" s="108"/>
      <c r="B24" s="108"/>
      <c r="C24" s="237" t="s">
        <v>192</v>
      </c>
      <c r="D24" s="238"/>
      <c r="E24" s="238"/>
      <c r="F24" s="239"/>
      <c r="G24" s="246"/>
      <c r="H24" s="247"/>
      <c r="I24" s="247"/>
      <c r="J24" s="247"/>
      <c r="K24" s="247"/>
      <c r="L24" s="247"/>
      <c r="M24" s="247"/>
      <c r="N24" s="247"/>
      <c r="O24" s="247"/>
      <c r="P24" s="247"/>
      <c r="Q24" s="247"/>
      <c r="R24" s="247"/>
      <c r="S24" s="247"/>
      <c r="T24" s="248"/>
      <c r="U24" s="108"/>
      <c r="V24" s="108"/>
    </row>
    <row r="25" spans="1:29" ht="32.1" customHeight="1" thickBot="1">
      <c r="A25" s="108"/>
      <c r="B25" s="108"/>
      <c r="C25" s="267" t="s">
        <v>426</v>
      </c>
      <c r="D25" s="268"/>
      <c r="E25" s="268"/>
      <c r="F25" s="269"/>
      <c r="G25" s="264"/>
      <c r="H25" s="265"/>
      <c r="I25" s="265"/>
      <c r="J25" s="265"/>
      <c r="K25" s="265"/>
      <c r="L25" s="266"/>
      <c r="M25" s="261" t="s">
        <v>430</v>
      </c>
      <c r="N25" s="262"/>
      <c r="O25" s="262"/>
      <c r="P25" s="262"/>
      <c r="Q25" s="262"/>
      <c r="R25" s="262"/>
      <c r="S25" s="262"/>
      <c r="T25" s="263"/>
      <c r="U25" s="108"/>
      <c r="V25" s="108"/>
    </row>
    <row r="26" spans="1:29" ht="18.75">
      <c r="A26" s="108"/>
      <c r="B26" s="108"/>
      <c r="C26" s="108"/>
      <c r="D26" s="108"/>
      <c r="E26" s="108"/>
      <c r="F26" s="108"/>
      <c r="G26" s="108"/>
      <c r="H26" s="108"/>
      <c r="I26" s="108"/>
      <c r="J26" s="108"/>
      <c r="K26" s="108"/>
      <c r="L26" s="108"/>
      <c r="M26" s="108"/>
      <c r="N26" s="108"/>
      <c r="O26" s="108"/>
      <c r="P26" s="108"/>
      <c r="Q26" s="108"/>
      <c r="R26" s="108"/>
      <c r="S26" s="108"/>
      <c r="T26" s="108"/>
      <c r="U26" s="108"/>
      <c r="V26" s="108"/>
    </row>
    <row r="27" spans="1:29" ht="32.1" customHeight="1">
      <c r="A27" s="108"/>
      <c r="B27" s="236" t="s">
        <v>498</v>
      </c>
      <c r="C27" s="236"/>
      <c r="D27" s="236"/>
      <c r="E27" s="236"/>
      <c r="F27" s="236"/>
      <c r="G27" s="236"/>
      <c r="H27" s="236"/>
      <c r="I27" s="236"/>
      <c r="J27" s="236"/>
      <c r="K27" s="236"/>
      <c r="L27" s="236"/>
      <c r="M27" s="236"/>
      <c r="N27" s="236"/>
      <c r="O27" s="236"/>
      <c r="P27" s="236"/>
      <c r="Q27" s="236"/>
      <c r="R27" s="236"/>
      <c r="S27" s="236"/>
      <c r="T27" s="236"/>
      <c r="U27" s="236"/>
      <c r="V27" s="108"/>
    </row>
    <row r="28" spans="1:29" ht="6" customHeight="1">
      <c r="A28" s="109"/>
      <c r="B28" s="108"/>
      <c r="C28" s="108"/>
      <c r="D28" s="108"/>
      <c r="E28" s="108"/>
      <c r="F28" s="108"/>
      <c r="G28" s="108"/>
      <c r="H28" s="108"/>
      <c r="I28" s="108"/>
      <c r="J28" s="108"/>
      <c r="K28" s="108"/>
      <c r="L28" s="108"/>
      <c r="M28" s="108"/>
      <c r="N28" s="108"/>
      <c r="O28" s="108"/>
      <c r="P28" s="108"/>
      <c r="Q28" s="108"/>
      <c r="R28" s="108"/>
      <c r="S28" s="108"/>
      <c r="T28" s="108"/>
      <c r="U28" s="108"/>
      <c r="V28" s="108"/>
    </row>
    <row r="29" spans="1:29" ht="32.1" customHeight="1">
      <c r="A29" s="108"/>
      <c r="B29" s="227" t="s">
        <v>443</v>
      </c>
      <c r="C29" s="255"/>
      <c r="D29" s="255"/>
      <c r="E29" s="255"/>
      <c r="F29" s="255"/>
      <c r="G29" s="255"/>
      <c r="H29" s="255"/>
      <c r="I29" s="255"/>
      <c r="J29" s="255"/>
      <c r="K29" s="255"/>
      <c r="L29" s="255"/>
      <c r="M29" s="255"/>
      <c r="N29" s="255"/>
      <c r="O29" s="255" t="s">
        <v>435</v>
      </c>
      <c r="P29" s="255"/>
      <c r="Q29" s="255"/>
      <c r="R29" s="255"/>
      <c r="S29" s="255" t="s">
        <v>436</v>
      </c>
      <c r="T29" s="255"/>
      <c r="U29" s="256"/>
      <c r="V29" s="108"/>
    </row>
    <row r="30" spans="1:29" ht="32.1" customHeight="1">
      <c r="A30" s="108"/>
      <c r="B30" s="290" t="s">
        <v>437</v>
      </c>
      <c r="C30" s="291"/>
      <c r="D30" s="291"/>
      <c r="E30" s="289" t="s">
        <v>439</v>
      </c>
      <c r="F30" s="289"/>
      <c r="G30" s="289"/>
      <c r="H30" s="289"/>
      <c r="I30" s="289"/>
      <c r="J30" s="289"/>
      <c r="K30" s="289"/>
      <c r="L30" s="289"/>
      <c r="M30" s="289"/>
      <c r="N30" s="289"/>
      <c r="O30" s="257" t="s">
        <v>434</v>
      </c>
      <c r="P30" s="257"/>
      <c r="Q30" s="257"/>
      <c r="R30" s="257"/>
      <c r="S30" s="280" t="s">
        <v>503</v>
      </c>
      <c r="T30" s="281"/>
      <c r="U30" s="282"/>
      <c r="V30" s="108"/>
    </row>
    <row r="31" spans="1:29" ht="32.1" customHeight="1">
      <c r="A31" s="108"/>
      <c r="B31" s="275" t="s">
        <v>438</v>
      </c>
      <c r="C31" s="276"/>
      <c r="D31" s="276"/>
      <c r="E31" s="285" t="s">
        <v>440</v>
      </c>
      <c r="F31" s="285"/>
      <c r="G31" s="285"/>
      <c r="H31" s="285"/>
      <c r="I31" s="285"/>
      <c r="J31" s="285"/>
      <c r="K31" s="285"/>
      <c r="L31" s="285"/>
      <c r="M31" s="285"/>
      <c r="N31" s="285"/>
      <c r="O31" s="286" t="s">
        <v>445</v>
      </c>
      <c r="P31" s="286"/>
      <c r="Q31" s="286"/>
      <c r="R31" s="286"/>
      <c r="S31" s="283"/>
      <c r="T31" s="283"/>
      <c r="U31" s="284"/>
      <c r="V31" s="108"/>
    </row>
    <row r="32" spans="1:29" ht="32.1" customHeight="1">
      <c r="A32" s="108"/>
      <c r="B32" s="275" t="s">
        <v>54</v>
      </c>
      <c r="C32" s="276"/>
      <c r="D32" s="276"/>
      <c r="E32" s="285" t="s">
        <v>441</v>
      </c>
      <c r="F32" s="285"/>
      <c r="G32" s="285"/>
      <c r="H32" s="285"/>
      <c r="I32" s="285"/>
      <c r="J32" s="285"/>
      <c r="K32" s="285"/>
      <c r="L32" s="285"/>
      <c r="M32" s="285"/>
      <c r="N32" s="285"/>
      <c r="O32" s="287"/>
      <c r="P32" s="287"/>
      <c r="Q32" s="287"/>
      <c r="R32" s="287"/>
      <c r="S32" s="283"/>
      <c r="T32" s="283"/>
      <c r="U32" s="284"/>
      <c r="V32" s="108"/>
    </row>
    <row r="33" spans="1:22" ht="18.75">
      <c r="A33" s="108"/>
      <c r="B33" s="275" t="s">
        <v>87</v>
      </c>
      <c r="C33" s="276"/>
      <c r="D33" s="276"/>
      <c r="E33" s="288" t="s">
        <v>442</v>
      </c>
      <c r="F33" s="288"/>
      <c r="G33" s="288"/>
      <c r="H33" s="288"/>
      <c r="I33" s="288"/>
      <c r="J33" s="288"/>
      <c r="K33" s="288"/>
      <c r="L33" s="288"/>
      <c r="M33" s="288"/>
      <c r="N33" s="288"/>
      <c r="O33" s="277"/>
      <c r="P33" s="277"/>
      <c r="Q33" s="277"/>
      <c r="R33" s="277"/>
      <c r="S33" s="278" t="s">
        <v>504</v>
      </c>
      <c r="T33" s="278"/>
      <c r="U33" s="279"/>
      <c r="V33" s="108"/>
    </row>
    <row r="34" spans="1:22" ht="18.75">
      <c r="A34" s="108"/>
      <c r="B34" s="275"/>
      <c r="C34" s="276"/>
      <c r="D34" s="276"/>
      <c r="E34" s="288"/>
      <c r="F34" s="288"/>
      <c r="G34" s="288"/>
      <c r="H34" s="288"/>
      <c r="I34" s="288"/>
      <c r="J34" s="288"/>
      <c r="K34" s="288"/>
      <c r="L34" s="288"/>
      <c r="M34" s="288"/>
      <c r="N34" s="288"/>
      <c r="O34" s="277"/>
      <c r="P34" s="277"/>
      <c r="Q34" s="277"/>
      <c r="R34" s="277"/>
      <c r="S34" s="278"/>
      <c r="T34" s="278"/>
      <c r="U34" s="279"/>
      <c r="V34" s="108"/>
    </row>
    <row r="35" spans="1:22" ht="32.1" customHeight="1">
      <c r="A35" s="108"/>
      <c r="B35" s="275" t="s">
        <v>84</v>
      </c>
      <c r="C35" s="276"/>
      <c r="D35" s="276"/>
      <c r="E35" s="285" t="s">
        <v>444</v>
      </c>
      <c r="F35" s="285"/>
      <c r="G35" s="285"/>
      <c r="H35" s="285"/>
      <c r="I35" s="285"/>
      <c r="J35" s="285"/>
      <c r="K35" s="285"/>
      <c r="L35" s="285"/>
      <c r="M35" s="285"/>
      <c r="N35" s="285"/>
      <c r="O35" s="277" t="s">
        <v>446</v>
      </c>
      <c r="P35" s="277"/>
      <c r="Q35" s="277"/>
      <c r="R35" s="277"/>
      <c r="S35" s="278" t="s">
        <v>505</v>
      </c>
      <c r="T35" s="278"/>
      <c r="U35" s="279"/>
      <c r="V35" s="108"/>
    </row>
    <row r="36" spans="1:22" ht="32.1" customHeight="1">
      <c r="A36" s="108"/>
      <c r="B36" s="275" t="s">
        <v>79</v>
      </c>
      <c r="C36" s="276"/>
      <c r="D36" s="276"/>
      <c r="E36" s="288" t="s">
        <v>448</v>
      </c>
      <c r="F36" s="288"/>
      <c r="G36" s="288"/>
      <c r="H36" s="288"/>
      <c r="I36" s="288"/>
      <c r="J36" s="288"/>
      <c r="K36" s="288"/>
      <c r="L36" s="288"/>
      <c r="M36" s="288"/>
      <c r="N36" s="288"/>
      <c r="O36" s="277" t="s">
        <v>447</v>
      </c>
      <c r="P36" s="277"/>
      <c r="Q36" s="277"/>
      <c r="R36" s="277"/>
      <c r="S36" s="278" t="s">
        <v>449</v>
      </c>
      <c r="T36" s="278"/>
      <c r="U36" s="279"/>
      <c r="V36" s="108"/>
    </row>
    <row r="37" spans="1:22" ht="32.1" customHeight="1">
      <c r="A37" s="108"/>
      <c r="B37" s="275"/>
      <c r="C37" s="276"/>
      <c r="D37" s="276"/>
      <c r="E37" s="288"/>
      <c r="F37" s="288"/>
      <c r="G37" s="288"/>
      <c r="H37" s="288"/>
      <c r="I37" s="288"/>
      <c r="J37" s="288"/>
      <c r="K37" s="288"/>
      <c r="L37" s="288"/>
      <c r="M37" s="288"/>
      <c r="N37" s="288"/>
      <c r="O37" s="277"/>
      <c r="P37" s="277"/>
      <c r="Q37" s="277"/>
      <c r="R37" s="277"/>
      <c r="S37" s="278" t="s">
        <v>499</v>
      </c>
      <c r="T37" s="278"/>
      <c r="U37" s="279"/>
      <c r="V37" s="108"/>
    </row>
    <row r="38" spans="1:22" ht="32.1" customHeight="1">
      <c r="A38" s="108"/>
      <c r="B38" s="296" t="s">
        <v>453</v>
      </c>
      <c r="C38" s="276" t="s">
        <v>286</v>
      </c>
      <c r="D38" s="276"/>
      <c r="E38" s="288" t="s">
        <v>451</v>
      </c>
      <c r="F38" s="285"/>
      <c r="G38" s="285"/>
      <c r="H38" s="285"/>
      <c r="I38" s="285"/>
      <c r="J38" s="285"/>
      <c r="K38" s="285"/>
      <c r="L38" s="285"/>
      <c r="M38" s="285"/>
      <c r="N38" s="285"/>
      <c r="O38" s="277" t="s">
        <v>456</v>
      </c>
      <c r="P38" s="277"/>
      <c r="Q38" s="277"/>
      <c r="R38" s="277"/>
      <c r="S38" s="278" t="s">
        <v>506</v>
      </c>
      <c r="T38" s="278"/>
      <c r="U38" s="279"/>
      <c r="V38" s="108"/>
    </row>
    <row r="39" spans="1:22" ht="32.1" customHeight="1">
      <c r="A39" s="108"/>
      <c r="B39" s="296"/>
      <c r="C39" s="276"/>
      <c r="D39" s="276"/>
      <c r="E39" s="285"/>
      <c r="F39" s="285"/>
      <c r="G39" s="285"/>
      <c r="H39" s="285"/>
      <c r="I39" s="285"/>
      <c r="J39" s="285"/>
      <c r="K39" s="285"/>
      <c r="L39" s="285"/>
      <c r="M39" s="285"/>
      <c r="N39" s="285"/>
      <c r="O39" s="277"/>
      <c r="P39" s="277"/>
      <c r="Q39" s="277"/>
      <c r="R39" s="277"/>
      <c r="S39" s="278"/>
      <c r="T39" s="278"/>
      <c r="U39" s="279"/>
      <c r="V39" s="108"/>
    </row>
    <row r="40" spans="1:22" ht="32.1" customHeight="1">
      <c r="A40" s="108"/>
      <c r="B40" s="296"/>
      <c r="C40" s="276" t="s">
        <v>452</v>
      </c>
      <c r="D40" s="276"/>
      <c r="E40" s="285" t="s">
        <v>454</v>
      </c>
      <c r="F40" s="285"/>
      <c r="G40" s="285"/>
      <c r="H40" s="285"/>
      <c r="I40" s="285"/>
      <c r="J40" s="285"/>
      <c r="K40" s="285"/>
      <c r="L40" s="285"/>
      <c r="M40" s="285"/>
      <c r="N40" s="285"/>
      <c r="O40" s="292" t="s">
        <v>457</v>
      </c>
      <c r="P40" s="292"/>
      <c r="Q40" s="292"/>
      <c r="R40" s="292"/>
      <c r="S40" s="293" t="s">
        <v>507</v>
      </c>
      <c r="T40" s="278"/>
      <c r="U40" s="279"/>
      <c r="V40" s="108"/>
    </row>
    <row r="41" spans="1:22" ht="18.75">
      <c r="A41" s="108"/>
      <c r="B41" s="296"/>
      <c r="C41" s="276" t="s">
        <v>193</v>
      </c>
      <c r="D41" s="276"/>
      <c r="E41" s="288" t="s">
        <v>455</v>
      </c>
      <c r="F41" s="288"/>
      <c r="G41" s="288"/>
      <c r="H41" s="288"/>
      <c r="I41" s="288"/>
      <c r="J41" s="288"/>
      <c r="K41" s="288"/>
      <c r="L41" s="288"/>
      <c r="M41" s="288"/>
      <c r="N41" s="288"/>
      <c r="O41" s="292"/>
      <c r="P41" s="292"/>
      <c r="Q41" s="292"/>
      <c r="R41" s="292"/>
      <c r="S41" s="278"/>
      <c r="T41" s="278"/>
      <c r="U41" s="279"/>
      <c r="V41" s="108"/>
    </row>
    <row r="42" spans="1:22" ht="18.75">
      <c r="A42" s="108"/>
      <c r="B42" s="296"/>
      <c r="C42" s="276"/>
      <c r="D42" s="276"/>
      <c r="E42" s="288"/>
      <c r="F42" s="288"/>
      <c r="G42" s="288"/>
      <c r="H42" s="288"/>
      <c r="I42" s="288"/>
      <c r="J42" s="288"/>
      <c r="K42" s="288"/>
      <c r="L42" s="288"/>
      <c r="M42" s="288"/>
      <c r="N42" s="288"/>
      <c r="O42" s="292"/>
      <c r="P42" s="292"/>
      <c r="Q42" s="292"/>
      <c r="R42" s="292"/>
      <c r="S42" s="278"/>
      <c r="T42" s="278"/>
      <c r="U42" s="279"/>
      <c r="V42" s="108"/>
    </row>
    <row r="43" spans="1:22" ht="18.75">
      <c r="A43" s="108"/>
      <c r="B43" s="275" t="s">
        <v>458</v>
      </c>
      <c r="C43" s="276"/>
      <c r="D43" s="276"/>
      <c r="E43" s="288" t="s">
        <v>459</v>
      </c>
      <c r="F43" s="288"/>
      <c r="G43" s="288"/>
      <c r="H43" s="288"/>
      <c r="I43" s="288"/>
      <c r="J43" s="288"/>
      <c r="K43" s="288"/>
      <c r="L43" s="288"/>
      <c r="M43" s="288"/>
      <c r="N43" s="288"/>
      <c r="O43" s="277" t="s">
        <v>462</v>
      </c>
      <c r="P43" s="277"/>
      <c r="Q43" s="277"/>
      <c r="R43" s="277"/>
      <c r="S43" s="293" t="s">
        <v>508</v>
      </c>
      <c r="T43" s="278"/>
      <c r="U43" s="279"/>
      <c r="V43" s="108"/>
    </row>
    <row r="44" spans="1:22" ht="18.75">
      <c r="A44" s="108"/>
      <c r="B44" s="275"/>
      <c r="C44" s="276"/>
      <c r="D44" s="276"/>
      <c r="E44" s="288"/>
      <c r="F44" s="288"/>
      <c r="G44" s="288"/>
      <c r="H44" s="288"/>
      <c r="I44" s="288"/>
      <c r="J44" s="288"/>
      <c r="K44" s="288"/>
      <c r="L44" s="288"/>
      <c r="M44" s="288"/>
      <c r="N44" s="288"/>
      <c r="O44" s="277"/>
      <c r="P44" s="277"/>
      <c r="Q44" s="277"/>
      <c r="R44" s="277"/>
      <c r="S44" s="278"/>
      <c r="T44" s="278"/>
      <c r="U44" s="279"/>
      <c r="V44" s="108"/>
    </row>
    <row r="45" spans="1:22" ht="32.1" customHeight="1">
      <c r="A45" s="108"/>
      <c r="B45" s="275"/>
      <c r="C45" s="276"/>
      <c r="D45" s="276"/>
      <c r="E45" s="285" t="s">
        <v>460</v>
      </c>
      <c r="F45" s="285"/>
      <c r="G45" s="285"/>
      <c r="H45" s="285"/>
      <c r="I45" s="285"/>
      <c r="J45" s="285"/>
      <c r="K45" s="285"/>
      <c r="L45" s="285"/>
      <c r="M45" s="285"/>
      <c r="N45" s="285"/>
      <c r="O45" s="277"/>
      <c r="P45" s="277"/>
      <c r="Q45" s="277"/>
      <c r="R45" s="277"/>
      <c r="S45" s="278"/>
      <c r="T45" s="278"/>
      <c r="U45" s="279"/>
      <c r="V45" s="108"/>
    </row>
    <row r="46" spans="1:22" ht="32.1" customHeight="1">
      <c r="A46" s="108"/>
      <c r="B46" s="297" t="s">
        <v>194</v>
      </c>
      <c r="C46" s="298"/>
      <c r="D46" s="298"/>
      <c r="E46" s="299" t="s">
        <v>461</v>
      </c>
      <c r="F46" s="299"/>
      <c r="G46" s="299"/>
      <c r="H46" s="299"/>
      <c r="I46" s="299"/>
      <c r="J46" s="299"/>
      <c r="K46" s="299"/>
      <c r="L46" s="299"/>
      <c r="M46" s="299"/>
      <c r="N46" s="299"/>
      <c r="O46" s="300"/>
      <c r="P46" s="300"/>
      <c r="Q46" s="300"/>
      <c r="R46" s="300"/>
      <c r="S46" s="294"/>
      <c r="T46" s="294"/>
      <c r="U46" s="295"/>
      <c r="V46" s="108"/>
    </row>
    <row r="47" spans="1:22" ht="18.75">
      <c r="A47" s="108"/>
      <c r="B47" s="108"/>
      <c r="C47" s="108"/>
      <c r="D47" s="108"/>
      <c r="E47" s="108"/>
      <c r="F47" s="108"/>
      <c r="G47" s="108"/>
      <c r="H47" s="108"/>
      <c r="I47" s="108"/>
      <c r="J47" s="108"/>
      <c r="K47" s="108"/>
      <c r="L47" s="108"/>
      <c r="M47" s="108"/>
      <c r="N47" s="108"/>
      <c r="O47" s="108"/>
      <c r="P47" s="108"/>
      <c r="Q47" s="108"/>
      <c r="R47" s="108"/>
      <c r="S47" s="108"/>
      <c r="T47" s="112"/>
      <c r="U47" s="113"/>
      <c r="V47" s="113"/>
    </row>
    <row r="48" spans="1:22" ht="32.1" customHeight="1">
      <c r="A48" s="108"/>
      <c r="B48" s="236" t="s">
        <v>463</v>
      </c>
      <c r="C48" s="236"/>
      <c r="D48" s="236"/>
      <c r="E48" s="236"/>
      <c r="F48" s="236"/>
      <c r="G48" s="236"/>
      <c r="H48" s="236"/>
      <c r="I48" s="236"/>
      <c r="J48" s="236"/>
      <c r="K48" s="236"/>
      <c r="L48" s="236"/>
      <c r="M48" s="236"/>
      <c r="N48" s="236"/>
      <c r="O48" s="236"/>
      <c r="P48" s="236"/>
      <c r="Q48" s="236"/>
      <c r="R48" s="236"/>
      <c r="S48" s="236"/>
      <c r="T48" s="236"/>
      <c r="U48" s="236"/>
      <c r="V48" s="108"/>
    </row>
    <row r="49" spans="1:22" ht="6" customHeight="1">
      <c r="A49" s="109"/>
      <c r="B49" s="108"/>
      <c r="C49" s="108"/>
      <c r="D49" s="108"/>
      <c r="E49" s="108"/>
      <c r="F49" s="108"/>
      <c r="G49" s="108"/>
      <c r="H49" s="108"/>
      <c r="I49" s="108"/>
      <c r="J49" s="108"/>
      <c r="K49" s="108"/>
      <c r="L49" s="108"/>
      <c r="M49" s="108"/>
      <c r="N49" s="108"/>
      <c r="O49" s="108"/>
      <c r="P49" s="108"/>
      <c r="Q49" s="108"/>
      <c r="R49" s="108"/>
      <c r="S49" s="108"/>
      <c r="T49" s="108"/>
      <c r="U49" s="108"/>
      <c r="V49" s="108"/>
    </row>
    <row r="50" spans="1:22" ht="32.1" customHeight="1">
      <c r="A50" s="108"/>
      <c r="B50" s="227" t="s">
        <v>464</v>
      </c>
      <c r="C50" s="255"/>
      <c r="D50" s="255"/>
      <c r="E50" s="255"/>
      <c r="F50" s="255"/>
      <c r="G50" s="255"/>
      <c r="H50" s="255"/>
      <c r="I50" s="255"/>
      <c r="J50" s="255"/>
      <c r="K50" s="255"/>
      <c r="L50" s="255"/>
      <c r="M50" s="255"/>
      <c r="N50" s="255"/>
      <c r="O50" s="255" t="s">
        <v>435</v>
      </c>
      <c r="P50" s="255"/>
      <c r="Q50" s="255"/>
      <c r="R50" s="255"/>
      <c r="S50" s="255" t="s">
        <v>436</v>
      </c>
      <c r="T50" s="255"/>
      <c r="U50" s="256"/>
      <c r="V50" s="108"/>
    </row>
    <row r="51" spans="1:22" ht="32.1" customHeight="1">
      <c r="A51" s="108"/>
      <c r="B51" s="290" t="s">
        <v>195</v>
      </c>
      <c r="C51" s="291"/>
      <c r="D51" s="291"/>
      <c r="E51" s="303" t="s">
        <v>470</v>
      </c>
      <c r="F51" s="303"/>
      <c r="G51" s="303"/>
      <c r="H51" s="303"/>
      <c r="I51" s="303"/>
      <c r="J51" s="303"/>
      <c r="K51" s="303"/>
      <c r="L51" s="303"/>
      <c r="M51" s="303"/>
      <c r="N51" s="303"/>
      <c r="O51" s="305" t="s">
        <v>467</v>
      </c>
      <c r="P51" s="305"/>
      <c r="Q51" s="305"/>
      <c r="R51" s="305"/>
      <c r="S51" s="306" t="s">
        <v>710</v>
      </c>
      <c r="T51" s="307"/>
      <c r="U51" s="308"/>
      <c r="V51" s="108"/>
    </row>
    <row r="52" spans="1:22" ht="32.1" customHeight="1">
      <c r="A52" s="108"/>
      <c r="B52" s="275"/>
      <c r="C52" s="276"/>
      <c r="D52" s="276"/>
      <c r="E52" s="288"/>
      <c r="F52" s="288"/>
      <c r="G52" s="288"/>
      <c r="H52" s="288"/>
      <c r="I52" s="288"/>
      <c r="J52" s="288"/>
      <c r="K52" s="288"/>
      <c r="L52" s="288"/>
      <c r="M52" s="288"/>
      <c r="N52" s="288"/>
      <c r="O52" s="302"/>
      <c r="P52" s="302"/>
      <c r="Q52" s="302"/>
      <c r="R52" s="302"/>
      <c r="S52" s="309"/>
      <c r="T52" s="310"/>
      <c r="U52" s="311"/>
      <c r="V52" s="108"/>
    </row>
    <row r="53" spans="1:22" ht="18.75">
      <c r="A53" s="108"/>
      <c r="B53" s="275"/>
      <c r="C53" s="276"/>
      <c r="D53" s="276"/>
      <c r="E53" s="304" t="s">
        <v>465</v>
      </c>
      <c r="F53" s="304"/>
      <c r="G53" s="304"/>
      <c r="H53" s="304"/>
      <c r="I53" s="304"/>
      <c r="J53" s="304"/>
      <c r="K53" s="304"/>
      <c r="L53" s="304"/>
      <c r="M53" s="304"/>
      <c r="N53" s="304"/>
      <c r="O53" s="302"/>
      <c r="P53" s="302"/>
      <c r="Q53" s="302"/>
      <c r="R53" s="302"/>
      <c r="S53" s="309"/>
      <c r="T53" s="310"/>
      <c r="U53" s="311"/>
      <c r="V53" s="108"/>
    </row>
    <row r="54" spans="1:22" ht="18.75">
      <c r="A54" s="108"/>
      <c r="B54" s="275"/>
      <c r="C54" s="276"/>
      <c r="D54" s="276"/>
      <c r="E54" s="304"/>
      <c r="F54" s="304"/>
      <c r="G54" s="304"/>
      <c r="H54" s="304"/>
      <c r="I54" s="304"/>
      <c r="J54" s="304"/>
      <c r="K54" s="304"/>
      <c r="L54" s="304"/>
      <c r="M54" s="304"/>
      <c r="N54" s="304"/>
      <c r="O54" s="302"/>
      <c r="P54" s="302"/>
      <c r="Q54" s="302"/>
      <c r="R54" s="302"/>
      <c r="S54" s="309"/>
      <c r="T54" s="310"/>
      <c r="U54" s="311"/>
      <c r="V54" s="108"/>
    </row>
    <row r="55" spans="1:22" ht="18.75">
      <c r="A55" s="108"/>
      <c r="B55" s="301" t="s">
        <v>466</v>
      </c>
      <c r="C55" s="302"/>
      <c r="D55" s="302"/>
      <c r="E55" s="288" t="s">
        <v>469</v>
      </c>
      <c r="F55" s="288"/>
      <c r="G55" s="288"/>
      <c r="H55" s="288"/>
      <c r="I55" s="288"/>
      <c r="J55" s="288"/>
      <c r="K55" s="288"/>
      <c r="L55" s="288"/>
      <c r="M55" s="288"/>
      <c r="N55" s="288"/>
      <c r="O55" s="302" t="s">
        <v>471</v>
      </c>
      <c r="P55" s="276"/>
      <c r="Q55" s="276"/>
      <c r="R55" s="276"/>
      <c r="S55" s="309"/>
      <c r="T55" s="310"/>
      <c r="U55" s="311"/>
      <c r="V55" s="108"/>
    </row>
    <row r="56" spans="1:22" ht="18.75">
      <c r="A56" s="108"/>
      <c r="B56" s="301"/>
      <c r="C56" s="302"/>
      <c r="D56" s="302"/>
      <c r="E56" s="288"/>
      <c r="F56" s="288"/>
      <c r="G56" s="288"/>
      <c r="H56" s="288"/>
      <c r="I56" s="288"/>
      <c r="J56" s="288"/>
      <c r="K56" s="288"/>
      <c r="L56" s="288"/>
      <c r="M56" s="288"/>
      <c r="N56" s="288"/>
      <c r="O56" s="276"/>
      <c r="P56" s="276"/>
      <c r="Q56" s="276"/>
      <c r="R56" s="276"/>
      <c r="S56" s="312"/>
      <c r="T56" s="313"/>
      <c r="U56" s="314"/>
      <c r="V56" s="108"/>
    </row>
    <row r="57" spans="1:22" ht="18.75">
      <c r="A57" s="108"/>
      <c r="B57" s="275" t="s">
        <v>712</v>
      </c>
      <c r="C57" s="276"/>
      <c r="D57" s="276"/>
      <c r="E57" s="288" t="s">
        <v>468</v>
      </c>
      <c r="F57" s="288"/>
      <c r="G57" s="288"/>
      <c r="H57" s="288"/>
      <c r="I57" s="288"/>
      <c r="J57" s="288"/>
      <c r="K57" s="288"/>
      <c r="L57" s="288"/>
      <c r="M57" s="288"/>
      <c r="N57" s="288"/>
      <c r="O57" s="276" t="s">
        <v>472</v>
      </c>
      <c r="P57" s="276"/>
      <c r="Q57" s="276"/>
      <c r="R57" s="276"/>
      <c r="S57" s="283" t="s">
        <v>713</v>
      </c>
      <c r="T57" s="283"/>
      <c r="U57" s="284"/>
      <c r="V57" s="108"/>
    </row>
    <row r="58" spans="1:22" ht="18.75">
      <c r="A58" s="108"/>
      <c r="B58" s="275"/>
      <c r="C58" s="276"/>
      <c r="D58" s="276"/>
      <c r="E58" s="288"/>
      <c r="F58" s="288"/>
      <c r="G58" s="288"/>
      <c r="H58" s="288"/>
      <c r="I58" s="288"/>
      <c r="J58" s="288"/>
      <c r="K58" s="288"/>
      <c r="L58" s="288"/>
      <c r="M58" s="288"/>
      <c r="N58" s="288"/>
      <c r="O58" s="276"/>
      <c r="P58" s="276"/>
      <c r="Q58" s="276"/>
      <c r="R58" s="276"/>
      <c r="S58" s="283"/>
      <c r="T58" s="283"/>
      <c r="U58" s="284"/>
      <c r="V58" s="108"/>
    </row>
    <row r="59" spans="1:22" ht="18.75">
      <c r="A59" s="108"/>
      <c r="B59" s="275" t="s">
        <v>714</v>
      </c>
      <c r="C59" s="276"/>
      <c r="D59" s="276"/>
      <c r="E59" s="288" t="s">
        <v>473</v>
      </c>
      <c r="F59" s="288"/>
      <c r="G59" s="288"/>
      <c r="H59" s="288"/>
      <c r="I59" s="288"/>
      <c r="J59" s="288"/>
      <c r="K59" s="288"/>
      <c r="L59" s="288"/>
      <c r="M59" s="288"/>
      <c r="N59" s="288"/>
      <c r="O59" s="276" t="s">
        <v>472</v>
      </c>
      <c r="P59" s="276"/>
      <c r="Q59" s="276"/>
      <c r="R59" s="276"/>
      <c r="S59" s="283" t="s">
        <v>714</v>
      </c>
      <c r="T59" s="283"/>
      <c r="U59" s="284"/>
      <c r="V59" s="108"/>
    </row>
    <row r="60" spans="1:22" ht="18.75">
      <c r="A60" s="108"/>
      <c r="B60" s="275"/>
      <c r="C60" s="276"/>
      <c r="D60" s="276"/>
      <c r="E60" s="288"/>
      <c r="F60" s="288"/>
      <c r="G60" s="288"/>
      <c r="H60" s="288"/>
      <c r="I60" s="288"/>
      <c r="J60" s="288"/>
      <c r="K60" s="288"/>
      <c r="L60" s="288"/>
      <c r="M60" s="288"/>
      <c r="N60" s="288"/>
      <c r="O60" s="276"/>
      <c r="P60" s="276"/>
      <c r="Q60" s="276"/>
      <c r="R60" s="276"/>
      <c r="S60" s="283"/>
      <c r="T60" s="283"/>
      <c r="U60" s="284"/>
      <c r="V60" s="108"/>
    </row>
    <row r="61" spans="1:22" ht="32.1" customHeight="1">
      <c r="A61" s="108"/>
      <c r="B61" s="275" t="s">
        <v>196</v>
      </c>
      <c r="C61" s="276"/>
      <c r="D61" s="276"/>
      <c r="E61" s="288" t="s">
        <v>474</v>
      </c>
      <c r="F61" s="288"/>
      <c r="G61" s="288"/>
      <c r="H61" s="288"/>
      <c r="I61" s="288"/>
      <c r="J61" s="288"/>
      <c r="K61" s="288"/>
      <c r="L61" s="288"/>
      <c r="M61" s="288"/>
      <c r="N61" s="288"/>
      <c r="O61" s="276"/>
      <c r="P61" s="276"/>
      <c r="Q61" s="276"/>
      <c r="R61" s="276"/>
      <c r="S61" s="315" t="s">
        <v>715</v>
      </c>
      <c r="T61" s="316"/>
      <c r="U61" s="317"/>
      <c r="V61" s="108"/>
    </row>
    <row r="62" spans="1:22" ht="32.1" customHeight="1">
      <c r="A62" s="108"/>
      <c r="B62" s="275"/>
      <c r="C62" s="276"/>
      <c r="D62" s="276"/>
      <c r="E62" s="288"/>
      <c r="F62" s="288"/>
      <c r="G62" s="288"/>
      <c r="H62" s="288"/>
      <c r="I62" s="288"/>
      <c r="J62" s="288"/>
      <c r="K62" s="288"/>
      <c r="L62" s="288"/>
      <c r="M62" s="288"/>
      <c r="N62" s="288"/>
      <c r="O62" s="276"/>
      <c r="P62" s="276"/>
      <c r="Q62" s="276"/>
      <c r="R62" s="276"/>
      <c r="S62" s="318"/>
      <c r="T62" s="319"/>
      <c r="U62" s="320"/>
      <c r="V62" s="108"/>
    </row>
    <row r="63" spans="1:22" ht="32.1" customHeight="1">
      <c r="A63" s="108"/>
      <c r="B63" s="275" t="s">
        <v>197</v>
      </c>
      <c r="C63" s="276"/>
      <c r="D63" s="276"/>
      <c r="E63" s="288" t="s">
        <v>475</v>
      </c>
      <c r="F63" s="288"/>
      <c r="G63" s="288"/>
      <c r="H63" s="288"/>
      <c r="I63" s="288"/>
      <c r="J63" s="288"/>
      <c r="K63" s="288"/>
      <c r="L63" s="288"/>
      <c r="M63" s="288"/>
      <c r="N63" s="288"/>
      <c r="O63" s="276"/>
      <c r="P63" s="276"/>
      <c r="Q63" s="276"/>
      <c r="R63" s="276"/>
      <c r="S63" s="318"/>
      <c r="T63" s="319"/>
      <c r="U63" s="320"/>
      <c r="V63" s="108"/>
    </row>
    <row r="64" spans="1:22" ht="32.1" customHeight="1">
      <c r="A64" s="108"/>
      <c r="B64" s="275"/>
      <c r="C64" s="276"/>
      <c r="D64" s="276"/>
      <c r="E64" s="288"/>
      <c r="F64" s="288"/>
      <c r="G64" s="288"/>
      <c r="H64" s="288"/>
      <c r="I64" s="288"/>
      <c r="J64" s="288"/>
      <c r="K64" s="288"/>
      <c r="L64" s="288"/>
      <c r="M64" s="288"/>
      <c r="N64" s="288"/>
      <c r="O64" s="276"/>
      <c r="P64" s="276"/>
      <c r="Q64" s="276"/>
      <c r="R64" s="276"/>
      <c r="S64" s="321"/>
      <c r="T64" s="322"/>
      <c r="U64" s="323"/>
      <c r="V64" s="108"/>
    </row>
    <row r="65" spans="1:22" ht="18.75">
      <c r="A65" s="108"/>
      <c r="B65" s="324" t="s">
        <v>476</v>
      </c>
      <c r="C65" s="325"/>
      <c r="D65" s="325"/>
      <c r="E65" s="325"/>
      <c r="F65" s="325"/>
      <c r="G65" s="325"/>
      <c r="H65" s="325"/>
      <c r="I65" s="325"/>
      <c r="J65" s="325"/>
      <c r="K65" s="325"/>
      <c r="L65" s="325"/>
      <c r="M65" s="325"/>
      <c r="N65" s="325"/>
      <c r="O65" s="325"/>
      <c r="P65" s="325"/>
      <c r="Q65" s="325"/>
      <c r="R65" s="325"/>
      <c r="S65" s="325"/>
      <c r="T65" s="325"/>
      <c r="U65" s="326"/>
      <c r="V65" s="108"/>
    </row>
    <row r="66" spans="1:22" ht="32.1" customHeight="1">
      <c r="A66" s="108"/>
      <c r="B66" s="275" t="s">
        <v>716</v>
      </c>
      <c r="C66" s="276"/>
      <c r="D66" s="276"/>
      <c r="E66" s="288" t="s">
        <v>477</v>
      </c>
      <c r="F66" s="288"/>
      <c r="G66" s="288"/>
      <c r="H66" s="288"/>
      <c r="I66" s="288"/>
      <c r="J66" s="288"/>
      <c r="K66" s="288"/>
      <c r="L66" s="288"/>
      <c r="M66" s="288"/>
      <c r="N66" s="288"/>
      <c r="O66" s="302" t="s">
        <v>484</v>
      </c>
      <c r="P66" s="276"/>
      <c r="Q66" s="276"/>
      <c r="R66" s="276"/>
      <c r="S66" s="283" t="s">
        <v>717</v>
      </c>
      <c r="T66" s="283"/>
      <c r="U66" s="284"/>
      <c r="V66" s="108"/>
    </row>
    <row r="67" spans="1:22" ht="31.5" customHeight="1">
      <c r="A67" s="108"/>
      <c r="B67" s="275"/>
      <c r="C67" s="276"/>
      <c r="D67" s="276"/>
      <c r="E67" s="288"/>
      <c r="F67" s="288"/>
      <c r="G67" s="288"/>
      <c r="H67" s="288"/>
      <c r="I67" s="288"/>
      <c r="J67" s="288"/>
      <c r="K67" s="288"/>
      <c r="L67" s="288"/>
      <c r="M67" s="288"/>
      <c r="N67" s="288"/>
      <c r="O67" s="276"/>
      <c r="P67" s="276"/>
      <c r="Q67" s="276"/>
      <c r="R67" s="276"/>
      <c r="S67" s="283"/>
      <c r="T67" s="283"/>
      <c r="U67" s="284"/>
      <c r="V67" s="108"/>
    </row>
    <row r="68" spans="1:22" ht="18.75">
      <c r="A68" s="108"/>
      <c r="B68" s="275" t="s">
        <v>718</v>
      </c>
      <c r="C68" s="276"/>
      <c r="D68" s="276"/>
      <c r="E68" s="276" t="s">
        <v>478</v>
      </c>
      <c r="F68" s="276"/>
      <c r="G68" s="288" t="s">
        <v>482</v>
      </c>
      <c r="H68" s="288"/>
      <c r="I68" s="288"/>
      <c r="J68" s="288"/>
      <c r="K68" s="288"/>
      <c r="L68" s="288"/>
      <c r="M68" s="288"/>
      <c r="N68" s="288"/>
      <c r="O68" s="302" t="s">
        <v>485</v>
      </c>
      <c r="P68" s="276"/>
      <c r="Q68" s="276"/>
      <c r="R68" s="276"/>
      <c r="S68" s="283" t="s">
        <v>719</v>
      </c>
      <c r="T68" s="283"/>
      <c r="U68" s="284"/>
      <c r="V68" s="108"/>
    </row>
    <row r="69" spans="1:22" ht="18.75">
      <c r="A69" s="108"/>
      <c r="B69" s="275"/>
      <c r="C69" s="276"/>
      <c r="D69" s="276"/>
      <c r="E69" s="276"/>
      <c r="F69" s="276"/>
      <c r="G69" s="288"/>
      <c r="H69" s="288"/>
      <c r="I69" s="288"/>
      <c r="J69" s="288"/>
      <c r="K69" s="288"/>
      <c r="L69" s="288"/>
      <c r="M69" s="288"/>
      <c r="N69" s="288"/>
      <c r="O69" s="276"/>
      <c r="P69" s="276"/>
      <c r="Q69" s="276"/>
      <c r="R69" s="276"/>
      <c r="S69" s="283"/>
      <c r="T69" s="283"/>
      <c r="U69" s="284"/>
      <c r="V69" s="108"/>
    </row>
    <row r="70" spans="1:22" ht="18.75">
      <c r="A70" s="108"/>
      <c r="B70" s="275"/>
      <c r="C70" s="276"/>
      <c r="D70" s="276"/>
      <c r="E70" s="276" t="s">
        <v>481</v>
      </c>
      <c r="F70" s="276"/>
      <c r="G70" s="288" t="s">
        <v>479</v>
      </c>
      <c r="H70" s="288"/>
      <c r="I70" s="288"/>
      <c r="J70" s="288"/>
      <c r="K70" s="288"/>
      <c r="L70" s="288"/>
      <c r="M70" s="288"/>
      <c r="N70" s="288"/>
      <c r="O70" s="276"/>
      <c r="P70" s="276"/>
      <c r="Q70" s="276"/>
      <c r="R70" s="276"/>
      <c r="S70" s="283"/>
      <c r="T70" s="283"/>
      <c r="U70" s="284"/>
      <c r="V70" s="108"/>
    </row>
    <row r="71" spans="1:22" ht="18.75">
      <c r="A71" s="108"/>
      <c r="B71" s="275"/>
      <c r="C71" s="276"/>
      <c r="D71" s="276"/>
      <c r="E71" s="276"/>
      <c r="F71" s="276"/>
      <c r="G71" s="288"/>
      <c r="H71" s="288"/>
      <c r="I71" s="288"/>
      <c r="J71" s="288"/>
      <c r="K71" s="288"/>
      <c r="L71" s="288"/>
      <c r="M71" s="288"/>
      <c r="N71" s="288"/>
      <c r="O71" s="276"/>
      <c r="P71" s="276"/>
      <c r="Q71" s="276"/>
      <c r="R71" s="276"/>
      <c r="S71" s="283"/>
      <c r="T71" s="283"/>
      <c r="U71" s="284"/>
      <c r="V71" s="108"/>
    </row>
    <row r="72" spans="1:22" ht="18.75">
      <c r="A72" s="108"/>
      <c r="B72" s="275"/>
      <c r="C72" s="276"/>
      <c r="D72" s="276"/>
      <c r="E72" s="302" t="s">
        <v>483</v>
      </c>
      <c r="F72" s="302"/>
      <c r="G72" s="288" t="s">
        <v>480</v>
      </c>
      <c r="H72" s="288"/>
      <c r="I72" s="288"/>
      <c r="J72" s="288"/>
      <c r="K72" s="288"/>
      <c r="L72" s="288"/>
      <c r="M72" s="288"/>
      <c r="N72" s="288"/>
      <c r="O72" s="276"/>
      <c r="P72" s="276"/>
      <c r="Q72" s="276"/>
      <c r="R72" s="276"/>
      <c r="S72" s="283"/>
      <c r="T72" s="283"/>
      <c r="U72" s="284"/>
      <c r="V72" s="108"/>
    </row>
    <row r="73" spans="1:22" ht="18.75">
      <c r="A73" s="108"/>
      <c r="B73" s="275"/>
      <c r="C73" s="276"/>
      <c r="D73" s="276"/>
      <c r="E73" s="302"/>
      <c r="F73" s="302"/>
      <c r="G73" s="288"/>
      <c r="H73" s="288"/>
      <c r="I73" s="288"/>
      <c r="J73" s="288"/>
      <c r="K73" s="288"/>
      <c r="L73" s="288"/>
      <c r="M73" s="288"/>
      <c r="N73" s="288"/>
      <c r="O73" s="276"/>
      <c r="P73" s="276"/>
      <c r="Q73" s="276"/>
      <c r="R73" s="276"/>
      <c r="S73" s="283"/>
      <c r="T73" s="283"/>
      <c r="U73" s="284"/>
      <c r="V73" s="108"/>
    </row>
    <row r="74" spans="1:22" ht="18.75">
      <c r="A74" s="108"/>
      <c r="B74" s="301" t="s">
        <v>720</v>
      </c>
      <c r="C74" s="302"/>
      <c r="D74" s="302"/>
      <c r="E74" s="288" t="s">
        <v>486</v>
      </c>
      <c r="F74" s="288"/>
      <c r="G74" s="288"/>
      <c r="H74" s="288"/>
      <c r="I74" s="288"/>
      <c r="J74" s="288"/>
      <c r="K74" s="288"/>
      <c r="L74" s="288"/>
      <c r="M74" s="288"/>
      <c r="N74" s="288"/>
      <c r="O74" s="276"/>
      <c r="P74" s="276"/>
      <c r="Q74" s="276"/>
      <c r="R74" s="276"/>
      <c r="S74" s="340" t="s">
        <v>721</v>
      </c>
      <c r="T74" s="283"/>
      <c r="U74" s="284"/>
      <c r="V74" s="108"/>
    </row>
    <row r="75" spans="1:22" ht="18.75">
      <c r="A75" s="108"/>
      <c r="B75" s="301"/>
      <c r="C75" s="302"/>
      <c r="D75" s="302"/>
      <c r="E75" s="288"/>
      <c r="F75" s="288"/>
      <c r="G75" s="288"/>
      <c r="H75" s="288"/>
      <c r="I75" s="288"/>
      <c r="J75" s="288"/>
      <c r="K75" s="288"/>
      <c r="L75" s="288"/>
      <c r="M75" s="288"/>
      <c r="N75" s="288"/>
      <c r="O75" s="276"/>
      <c r="P75" s="276"/>
      <c r="Q75" s="276"/>
      <c r="R75" s="276"/>
      <c r="S75" s="283"/>
      <c r="T75" s="283"/>
      <c r="U75" s="284"/>
      <c r="V75" s="108"/>
    </row>
    <row r="76" spans="1:22" ht="18.75">
      <c r="A76" s="108"/>
      <c r="B76" s="275" t="s">
        <v>722</v>
      </c>
      <c r="C76" s="276"/>
      <c r="D76" s="276"/>
      <c r="E76" s="288" t="s">
        <v>487</v>
      </c>
      <c r="F76" s="288"/>
      <c r="G76" s="288"/>
      <c r="H76" s="288"/>
      <c r="I76" s="288"/>
      <c r="J76" s="288"/>
      <c r="K76" s="288"/>
      <c r="L76" s="288"/>
      <c r="M76" s="288"/>
      <c r="N76" s="288"/>
      <c r="O76" s="276"/>
      <c r="P76" s="276"/>
      <c r="Q76" s="276"/>
      <c r="R76" s="276"/>
      <c r="S76" s="315" t="s">
        <v>723</v>
      </c>
      <c r="T76" s="316"/>
      <c r="U76" s="317"/>
      <c r="V76" s="108"/>
    </row>
    <row r="77" spans="1:22" ht="18.75">
      <c r="A77" s="108"/>
      <c r="B77" s="275"/>
      <c r="C77" s="276"/>
      <c r="D77" s="276"/>
      <c r="E77" s="288"/>
      <c r="F77" s="288"/>
      <c r="G77" s="288"/>
      <c r="H77" s="288"/>
      <c r="I77" s="288"/>
      <c r="J77" s="288"/>
      <c r="K77" s="288"/>
      <c r="L77" s="288"/>
      <c r="M77" s="288"/>
      <c r="N77" s="288"/>
      <c r="O77" s="276"/>
      <c r="P77" s="276"/>
      <c r="Q77" s="276"/>
      <c r="R77" s="276"/>
      <c r="S77" s="318"/>
      <c r="T77" s="319"/>
      <c r="U77" s="320"/>
      <c r="V77" s="108"/>
    </row>
    <row r="78" spans="1:22" ht="18.75">
      <c r="A78" s="108"/>
      <c r="B78" s="301" t="s">
        <v>488</v>
      </c>
      <c r="C78" s="302"/>
      <c r="D78" s="302"/>
      <c r="E78" s="288" t="s">
        <v>489</v>
      </c>
      <c r="F78" s="288"/>
      <c r="G78" s="288"/>
      <c r="H78" s="288"/>
      <c r="I78" s="288"/>
      <c r="J78" s="288"/>
      <c r="K78" s="288"/>
      <c r="L78" s="288"/>
      <c r="M78" s="288"/>
      <c r="N78" s="288"/>
      <c r="O78" s="276"/>
      <c r="P78" s="276"/>
      <c r="Q78" s="276"/>
      <c r="R78" s="276"/>
      <c r="S78" s="318"/>
      <c r="T78" s="319"/>
      <c r="U78" s="320"/>
      <c r="V78" s="108"/>
    </row>
    <row r="79" spans="1:22" ht="18.75">
      <c r="A79" s="108"/>
      <c r="B79" s="301"/>
      <c r="C79" s="302"/>
      <c r="D79" s="302"/>
      <c r="E79" s="288"/>
      <c r="F79" s="288"/>
      <c r="G79" s="288"/>
      <c r="H79" s="288"/>
      <c r="I79" s="288"/>
      <c r="J79" s="288"/>
      <c r="K79" s="288"/>
      <c r="L79" s="288"/>
      <c r="M79" s="288"/>
      <c r="N79" s="288"/>
      <c r="O79" s="276"/>
      <c r="P79" s="276"/>
      <c r="Q79" s="276"/>
      <c r="R79" s="276"/>
      <c r="S79" s="321"/>
      <c r="T79" s="322"/>
      <c r="U79" s="323"/>
      <c r="V79" s="108"/>
    </row>
    <row r="80" spans="1:22" ht="18.75">
      <c r="A80" s="108"/>
      <c r="B80" s="275" t="s">
        <v>724</v>
      </c>
      <c r="C80" s="276"/>
      <c r="D80" s="276"/>
      <c r="E80" s="288" t="s">
        <v>490</v>
      </c>
      <c r="F80" s="288"/>
      <c r="G80" s="288"/>
      <c r="H80" s="288"/>
      <c r="I80" s="288"/>
      <c r="J80" s="288"/>
      <c r="K80" s="288"/>
      <c r="L80" s="288"/>
      <c r="M80" s="288"/>
      <c r="N80" s="288"/>
      <c r="O80" s="302" t="s">
        <v>501</v>
      </c>
      <c r="P80" s="276"/>
      <c r="Q80" s="276"/>
      <c r="R80" s="276"/>
      <c r="S80" s="283" t="s">
        <v>725</v>
      </c>
      <c r="T80" s="283"/>
      <c r="U80" s="284"/>
      <c r="V80" s="108"/>
    </row>
    <row r="81" spans="1:22" ht="18.75">
      <c r="A81" s="108"/>
      <c r="B81" s="275"/>
      <c r="C81" s="276"/>
      <c r="D81" s="276"/>
      <c r="E81" s="288"/>
      <c r="F81" s="288"/>
      <c r="G81" s="288"/>
      <c r="H81" s="288"/>
      <c r="I81" s="288"/>
      <c r="J81" s="288"/>
      <c r="K81" s="288"/>
      <c r="L81" s="288"/>
      <c r="M81" s="288"/>
      <c r="N81" s="288"/>
      <c r="O81" s="276"/>
      <c r="P81" s="276"/>
      <c r="Q81" s="276"/>
      <c r="R81" s="276"/>
      <c r="S81" s="283"/>
      <c r="T81" s="283"/>
      <c r="U81" s="284"/>
      <c r="V81" s="108"/>
    </row>
    <row r="82" spans="1:22" ht="18.75">
      <c r="A82" s="108"/>
      <c r="B82" s="275" t="s">
        <v>726</v>
      </c>
      <c r="C82" s="276"/>
      <c r="D82" s="276"/>
      <c r="E82" s="288" t="s">
        <v>491</v>
      </c>
      <c r="F82" s="288"/>
      <c r="G82" s="288"/>
      <c r="H82" s="288"/>
      <c r="I82" s="288"/>
      <c r="J82" s="288"/>
      <c r="K82" s="288"/>
      <c r="L82" s="288"/>
      <c r="M82" s="288"/>
      <c r="N82" s="288"/>
      <c r="O82" s="302" t="s">
        <v>500</v>
      </c>
      <c r="P82" s="276"/>
      <c r="Q82" s="276"/>
      <c r="R82" s="276"/>
      <c r="S82" s="283" t="s">
        <v>726</v>
      </c>
      <c r="T82" s="283"/>
      <c r="U82" s="284"/>
      <c r="V82" s="108"/>
    </row>
    <row r="83" spans="1:22" ht="18.75">
      <c r="A83" s="108"/>
      <c r="B83" s="297"/>
      <c r="C83" s="298"/>
      <c r="D83" s="298"/>
      <c r="E83" s="328"/>
      <c r="F83" s="328"/>
      <c r="G83" s="328"/>
      <c r="H83" s="328"/>
      <c r="I83" s="328"/>
      <c r="J83" s="328"/>
      <c r="K83" s="328"/>
      <c r="L83" s="328"/>
      <c r="M83" s="328"/>
      <c r="N83" s="328"/>
      <c r="O83" s="298"/>
      <c r="P83" s="298"/>
      <c r="Q83" s="298"/>
      <c r="R83" s="298"/>
      <c r="S83" s="329"/>
      <c r="T83" s="329"/>
      <c r="U83" s="330"/>
      <c r="V83" s="108"/>
    </row>
    <row r="84" spans="1:22" ht="32.1" customHeight="1">
      <c r="A84" s="108"/>
      <c r="B84" s="108"/>
      <c r="C84" s="108"/>
      <c r="D84" s="108"/>
      <c r="E84" s="108"/>
      <c r="F84" s="108"/>
      <c r="G84" s="108"/>
      <c r="H84" s="108"/>
      <c r="I84" s="108"/>
      <c r="J84" s="108"/>
      <c r="K84" s="108"/>
      <c r="L84" s="108"/>
      <c r="M84" s="108"/>
      <c r="N84" s="108"/>
      <c r="O84" s="108"/>
      <c r="P84" s="108"/>
      <c r="Q84" s="108"/>
      <c r="R84" s="108"/>
      <c r="S84" s="108"/>
      <c r="T84" s="108"/>
      <c r="U84" s="108"/>
      <c r="V84" s="108"/>
    </row>
    <row r="85" spans="1:22" ht="32.1" customHeight="1">
      <c r="A85" s="108"/>
      <c r="B85" s="236" t="s">
        <v>495</v>
      </c>
      <c r="C85" s="236"/>
      <c r="D85" s="236"/>
      <c r="E85" s="236"/>
      <c r="F85" s="236"/>
      <c r="G85" s="236"/>
      <c r="H85" s="236"/>
      <c r="I85" s="236"/>
      <c r="J85" s="236"/>
      <c r="K85" s="236"/>
      <c r="L85" s="236"/>
      <c r="M85" s="236"/>
      <c r="N85" s="236"/>
      <c r="O85" s="236"/>
      <c r="P85" s="236"/>
      <c r="Q85" s="236"/>
      <c r="R85" s="236"/>
      <c r="S85" s="236"/>
      <c r="T85" s="236"/>
      <c r="U85" s="236"/>
      <c r="V85" s="108"/>
    </row>
    <row r="86" spans="1:22" ht="6" customHeight="1">
      <c r="A86" s="109"/>
      <c r="B86" s="108"/>
      <c r="C86" s="108"/>
      <c r="D86" s="108"/>
      <c r="E86" s="108"/>
      <c r="F86" s="108"/>
      <c r="G86" s="108"/>
      <c r="H86" s="108"/>
      <c r="I86" s="108"/>
      <c r="J86" s="108"/>
      <c r="K86" s="108"/>
      <c r="L86" s="108"/>
      <c r="M86" s="108"/>
      <c r="N86" s="108"/>
      <c r="O86" s="108"/>
      <c r="P86" s="108"/>
      <c r="Q86" s="108"/>
      <c r="R86" s="108"/>
      <c r="S86" s="108"/>
      <c r="T86" s="108"/>
      <c r="U86" s="108"/>
      <c r="V86" s="108"/>
    </row>
    <row r="87" spans="1:22" ht="32.1" customHeight="1">
      <c r="A87" s="108"/>
      <c r="B87" s="227" t="s">
        <v>492</v>
      </c>
      <c r="C87" s="255"/>
      <c r="D87" s="255"/>
      <c r="E87" s="255"/>
      <c r="F87" s="255"/>
      <c r="G87" s="255"/>
      <c r="H87" s="255"/>
      <c r="I87" s="255"/>
      <c r="J87" s="255"/>
      <c r="K87" s="255"/>
      <c r="L87" s="255"/>
      <c r="M87" s="255" t="s">
        <v>435</v>
      </c>
      <c r="N87" s="255"/>
      <c r="O87" s="255"/>
      <c r="P87" s="255"/>
      <c r="Q87" s="255"/>
      <c r="R87" s="255"/>
      <c r="S87" s="255" t="s">
        <v>436</v>
      </c>
      <c r="T87" s="255"/>
      <c r="U87" s="256"/>
      <c r="V87" s="108"/>
    </row>
    <row r="88" spans="1:22" ht="32.1" customHeight="1">
      <c r="A88" s="108"/>
      <c r="B88" s="338" t="s">
        <v>770</v>
      </c>
      <c r="C88" s="289"/>
      <c r="D88" s="289"/>
      <c r="E88" s="289"/>
      <c r="F88" s="289"/>
      <c r="G88" s="289"/>
      <c r="H88" s="289"/>
      <c r="I88" s="289"/>
      <c r="J88" s="289"/>
      <c r="K88" s="289"/>
      <c r="L88" s="289"/>
      <c r="M88" s="291"/>
      <c r="N88" s="291"/>
      <c r="O88" s="291"/>
      <c r="P88" s="291"/>
      <c r="Q88" s="291"/>
      <c r="R88" s="291"/>
      <c r="S88" s="281" t="s">
        <v>773</v>
      </c>
      <c r="T88" s="281"/>
      <c r="U88" s="282"/>
      <c r="V88" s="108"/>
    </row>
    <row r="89" spans="1:22" ht="32.1" customHeight="1">
      <c r="A89" s="108"/>
      <c r="B89" s="339" t="s">
        <v>771</v>
      </c>
      <c r="C89" s="285"/>
      <c r="D89" s="285"/>
      <c r="E89" s="285"/>
      <c r="F89" s="285"/>
      <c r="G89" s="285"/>
      <c r="H89" s="285"/>
      <c r="I89" s="285"/>
      <c r="J89" s="285"/>
      <c r="K89" s="285"/>
      <c r="L89" s="285"/>
      <c r="M89" s="276"/>
      <c r="N89" s="276"/>
      <c r="O89" s="276"/>
      <c r="P89" s="276"/>
      <c r="Q89" s="276"/>
      <c r="R89" s="276"/>
      <c r="S89" s="283" t="s">
        <v>772</v>
      </c>
      <c r="T89" s="283"/>
      <c r="U89" s="284"/>
      <c r="V89" s="108"/>
    </row>
    <row r="90" spans="1:22" ht="32.1" customHeight="1">
      <c r="A90" s="108"/>
      <c r="B90" s="338" t="s">
        <v>750</v>
      </c>
      <c r="C90" s="289"/>
      <c r="D90" s="289"/>
      <c r="E90" s="289"/>
      <c r="F90" s="289"/>
      <c r="G90" s="289"/>
      <c r="H90" s="289"/>
      <c r="I90" s="289"/>
      <c r="J90" s="289"/>
      <c r="K90" s="289"/>
      <c r="L90" s="289"/>
      <c r="M90" s="291"/>
      <c r="N90" s="291"/>
      <c r="O90" s="291"/>
      <c r="P90" s="291"/>
      <c r="Q90" s="291"/>
      <c r="R90" s="291"/>
      <c r="S90" s="281" t="s">
        <v>766</v>
      </c>
      <c r="T90" s="281"/>
      <c r="U90" s="282"/>
      <c r="V90" s="108"/>
    </row>
    <row r="91" spans="1:22" ht="32.1" customHeight="1">
      <c r="A91" s="108"/>
      <c r="B91" s="339" t="s">
        <v>731</v>
      </c>
      <c r="C91" s="285"/>
      <c r="D91" s="285"/>
      <c r="E91" s="285"/>
      <c r="F91" s="285"/>
      <c r="G91" s="285"/>
      <c r="H91" s="285"/>
      <c r="I91" s="285"/>
      <c r="J91" s="285"/>
      <c r="K91" s="285"/>
      <c r="L91" s="285"/>
      <c r="M91" s="276" t="s">
        <v>493</v>
      </c>
      <c r="N91" s="276"/>
      <c r="O91" s="276"/>
      <c r="P91" s="276"/>
      <c r="Q91" s="276"/>
      <c r="R91" s="276"/>
      <c r="S91" s="283" t="s">
        <v>767</v>
      </c>
      <c r="T91" s="283"/>
      <c r="U91" s="284"/>
      <c r="V91" s="108"/>
    </row>
    <row r="92" spans="1:22" ht="32.1" customHeight="1">
      <c r="A92" s="108"/>
      <c r="B92" s="339" t="s">
        <v>502</v>
      </c>
      <c r="C92" s="285"/>
      <c r="D92" s="285"/>
      <c r="E92" s="285"/>
      <c r="F92" s="285"/>
      <c r="G92" s="285"/>
      <c r="H92" s="285"/>
      <c r="I92" s="285"/>
      <c r="J92" s="285"/>
      <c r="K92" s="285"/>
      <c r="L92" s="285"/>
      <c r="M92" s="276" t="s">
        <v>494</v>
      </c>
      <c r="N92" s="276"/>
      <c r="O92" s="276"/>
      <c r="P92" s="276"/>
      <c r="Q92" s="276"/>
      <c r="R92" s="276"/>
      <c r="S92" s="283" t="s">
        <v>768</v>
      </c>
      <c r="T92" s="283"/>
      <c r="U92" s="284"/>
      <c r="V92" s="108"/>
    </row>
    <row r="93" spans="1:22" ht="32.1" customHeight="1">
      <c r="A93" s="108"/>
      <c r="B93" s="333" t="s">
        <v>752</v>
      </c>
      <c r="C93" s="334"/>
      <c r="D93" s="334"/>
      <c r="E93" s="334"/>
      <c r="F93" s="334"/>
      <c r="G93" s="334"/>
      <c r="H93" s="334"/>
      <c r="I93" s="334"/>
      <c r="J93" s="334"/>
      <c r="K93" s="334"/>
      <c r="L93" s="334"/>
      <c r="M93" s="335"/>
      <c r="N93" s="335"/>
      <c r="O93" s="335"/>
      <c r="P93" s="335"/>
      <c r="Q93" s="335"/>
      <c r="R93" s="335"/>
      <c r="S93" s="336" t="s">
        <v>769</v>
      </c>
      <c r="T93" s="336"/>
      <c r="U93" s="337"/>
      <c r="V93" s="108"/>
    </row>
    <row r="94" spans="1:22" ht="18.75">
      <c r="A94" s="108"/>
      <c r="B94" s="108"/>
      <c r="C94" s="108"/>
      <c r="D94" s="108"/>
      <c r="E94" s="108"/>
      <c r="F94" s="108"/>
      <c r="G94" s="108"/>
      <c r="H94" s="108"/>
      <c r="I94" s="108"/>
      <c r="J94" s="108"/>
      <c r="K94" s="108"/>
      <c r="L94" s="108"/>
      <c r="M94" s="108"/>
      <c r="N94" s="108"/>
      <c r="O94" s="108"/>
      <c r="P94" s="108"/>
      <c r="Q94" s="108"/>
      <c r="R94" s="108"/>
      <c r="S94" s="108"/>
      <c r="T94" s="108"/>
      <c r="U94" s="108"/>
      <c r="V94" s="108"/>
    </row>
    <row r="95" spans="1:22" ht="32.1" customHeight="1">
      <c r="A95" s="108"/>
      <c r="B95" s="233" t="s">
        <v>801</v>
      </c>
      <c r="C95" s="233"/>
      <c r="D95" s="233"/>
      <c r="E95" s="233"/>
      <c r="F95" s="233"/>
      <c r="G95" s="233"/>
      <c r="H95" s="233"/>
      <c r="I95" s="233"/>
      <c r="J95" s="233"/>
      <c r="K95" s="233"/>
      <c r="L95" s="233"/>
      <c r="M95" s="233"/>
      <c r="N95" s="233"/>
      <c r="O95" s="233"/>
      <c r="P95" s="233"/>
      <c r="Q95" s="233"/>
      <c r="R95" s="233"/>
      <c r="S95" s="233"/>
      <c r="T95" s="233"/>
      <c r="U95" s="233"/>
      <c r="V95" s="108"/>
    </row>
    <row r="96" spans="1:22" ht="32.1" customHeight="1">
      <c r="A96" s="108"/>
      <c r="B96" s="111" t="s">
        <v>819</v>
      </c>
      <c r="C96" s="108"/>
      <c r="D96" s="108"/>
      <c r="E96" s="108"/>
      <c r="F96" s="108"/>
      <c r="G96" s="108"/>
      <c r="H96" s="108"/>
      <c r="I96" s="108"/>
      <c r="J96" s="108"/>
      <c r="K96" s="108"/>
      <c r="L96" s="108"/>
      <c r="M96" s="108"/>
      <c r="N96" s="108"/>
      <c r="O96" s="108"/>
      <c r="P96" s="108"/>
      <c r="Q96" s="108"/>
      <c r="R96" s="108"/>
      <c r="S96" s="108"/>
      <c r="T96" s="234" t="s">
        <v>791</v>
      </c>
      <c r="U96" s="235"/>
      <c r="V96" s="235"/>
    </row>
  </sheetData>
  <sheetProtection algorithmName="SHA-512" hashValue="BXWcfEOasn8vidt9qWOOdxFeM7WLZxZwFTlc5C2kNDAaBP7lRCdQbE4mAC9oUEtAxn6e8wFw+dhqADudi1ThLQ==" saltValue="inq+KrHTN/CEX5zFuCyydg==" spinCount="100000" sheet="1" objects="1" scenarios="1"/>
  <mergeCells count="163">
    <mergeCell ref="G12:H12"/>
    <mergeCell ref="S76:U79"/>
    <mergeCell ref="B93:L93"/>
    <mergeCell ref="M93:R93"/>
    <mergeCell ref="S93:U93"/>
    <mergeCell ref="B88:L88"/>
    <mergeCell ref="M88:R88"/>
    <mergeCell ref="S88:U88"/>
    <mergeCell ref="B89:L89"/>
    <mergeCell ref="M89:R89"/>
    <mergeCell ref="S89:U89"/>
    <mergeCell ref="B91:L91"/>
    <mergeCell ref="B90:L90"/>
    <mergeCell ref="B92:L92"/>
    <mergeCell ref="B87:L87"/>
    <mergeCell ref="M92:R92"/>
    <mergeCell ref="B68:D73"/>
    <mergeCell ref="O68:R73"/>
    <mergeCell ref="S68:U73"/>
    <mergeCell ref="E74:N75"/>
    <mergeCell ref="B74:D75"/>
    <mergeCell ref="O74:R75"/>
    <mergeCell ref="S74:U75"/>
    <mergeCell ref="E68:F69"/>
    <mergeCell ref="B1:U1"/>
    <mergeCell ref="S91:U91"/>
    <mergeCell ref="S92:U92"/>
    <mergeCell ref="S87:U87"/>
    <mergeCell ref="M91:R91"/>
    <mergeCell ref="M90:R90"/>
    <mergeCell ref="M87:R87"/>
    <mergeCell ref="B85:U85"/>
    <mergeCell ref="S90:U90"/>
    <mergeCell ref="E80:N81"/>
    <mergeCell ref="B80:D81"/>
    <mergeCell ref="B82:D83"/>
    <mergeCell ref="E82:N83"/>
    <mergeCell ref="O80:R81"/>
    <mergeCell ref="O82:R83"/>
    <mergeCell ref="S80:U81"/>
    <mergeCell ref="S82:U83"/>
    <mergeCell ref="E76:N77"/>
    <mergeCell ref="B76:D77"/>
    <mergeCell ref="B78:D79"/>
    <mergeCell ref="E78:N79"/>
    <mergeCell ref="O76:R77"/>
    <mergeCell ref="O78:R79"/>
    <mergeCell ref="G72:N73"/>
    <mergeCell ref="G68:N69"/>
    <mergeCell ref="E70:F71"/>
    <mergeCell ref="G70:N71"/>
    <mergeCell ref="E72:F73"/>
    <mergeCell ref="B65:U65"/>
    <mergeCell ref="E66:N67"/>
    <mergeCell ref="B66:D67"/>
    <mergeCell ref="O66:R67"/>
    <mergeCell ref="S66:U67"/>
    <mergeCell ref="E61:N62"/>
    <mergeCell ref="B61:D62"/>
    <mergeCell ref="E63:N64"/>
    <mergeCell ref="B63:D64"/>
    <mergeCell ref="O61:R62"/>
    <mergeCell ref="O63:R64"/>
    <mergeCell ref="S61:U64"/>
    <mergeCell ref="B59:D60"/>
    <mergeCell ref="E59:N60"/>
    <mergeCell ref="O59:R60"/>
    <mergeCell ref="S57:U58"/>
    <mergeCell ref="S59:U60"/>
    <mergeCell ref="E55:N56"/>
    <mergeCell ref="B55:D56"/>
    <mergeCell ref="E57:N58"/>
    <mergeCell ref="B57:D58"/>
    <mergeCell ref="O55:R56"/>
    <mergeCell ref="O57:R58"/>
    <mergeCell ref="E51:N52"/>
    <mergeCell ref="E53:N54"/>
    <mergeCell ref="B51:D54"/>
    <mergeCell ref="O51:R54"/>
    <mergeCell ref="S51:U56"/>
    <mergeCell ref="B48:U48"/>
    <mergeCell ref="B50:N50"/>
    <mergeCell ref="O50:R50"/>
    <mergeCell ref="S50:U50"/>
    <mergeCell ref="B46:D46"/>
    <mergeCell ref="E43:N44"/>
    <mergeCell ref="E45:N45"/>
    <mergeCell ref="E46:N46"/>
    <mergeCell ref="O43:R46"/>
    <mergeCell ref="O38:R39"/>
    <mergeCell ref="O40:R42"/>
    <mergeCell ref="S38:U39"/>
    <mergeCell ref="S40:U42"/>
    <mergeCell ref="B43:D45"/>
    <mergeCell ref="S43:U46"/>
    <mergeCell ref="E40:N40"/>
    <mergeCell ref="B38:B42"/>
    <mergeCell ref="C41:D42"/>
    <mergeCell ref="E41:N42"/>
    <mergeCell ref="C38:D39"/>
    <mergeCell ref="E38:N39"/>
    <mergeCell ref="C40:D40"/>
    <mergeCell ref="B36:D37"/>
    <mergeCell ref="O36:R37"/>
    <mergeCell ref="S36:U36"/>
    <mergeCell ref="S37:U37"/>
    <mergeCell ref="S30:U32"/>
    <mergeCell ref="S33:U34"/>
    <mergeCell ref="S35:U35"/>
    <mergeCell ref="E35:N35"/>
    <mergeCell ref="O31:R32"/>
    <mergeCell ref="O33:R34"/>
    <mergeCell ref="O35:R35"/>
    <mergeCell ref="E36:N37"/>
    <mergeCell ref="B31:D31"/>
    <mergeCell ref="B32:D32"/>
    <mergeCell ref="B35:D35"/>
    <mergeCell ref="E31:N31"/>
    <mergeCell ref="E32:N32"/>
    <mergeCell ref="B33:D34"/>
    <mergeCell ref="E33:N34"/>
    <mergeCell ref="E30:N30"/>
    <mergeCell ref="B30:D30"/>
    <mergeCell ref="G23:T23"/>
    <mergeCell ref="G24:T24"/>
    <mergeCell ref="M25:T25"/>
    <mergeCell ref="G25:L25"/>
    <mergeCell ref="C23:F23"/>
    <mergeCell ref="C24:F24"/>
    <mergeCell ref="C25:F25"/>
    <mergeCell ref="Y20:AA20"/>
    <mergeCell ref="Y21:AA21"/>
    <mergeCell ref="Z22:AA22"/>
    <mergeCell ref="G21:T21"/>
    <mergeCell ref="G22:T22"/>
    <mergeCell ref="O20:T20"/>
    <mergeCell ref="C20:F20"/>
    <mergeCell ref="C21:F21"/>
    <mergeCell ref="C22:F22"/>
    <mergeCell ref="C14:D14"/>
    <mergeCell ref="E14:F14"/>
    <mergeCell ref="E12:F12"/>
    <mergeCell ref="B95:U95"/>
    <mergeCell ref="T96:V96"/>
    <mergeCell ref="B10:U10"/>
    <mergeCell ref="C19:F19"/>
    <mergeCell ref="C16:F16"/>
    <mergeCell ref="G16:T16"/>
    <mergeCell ref="G19:T19"/>
    <mergeCell ref="E15:I15"/>
    <mergeCell ref="C15:D15"/>
    <mergeCell ref="C12:D12"/>
    <mergeCell ref="I12:J12"/>
    <mergeCell ref="C18:F18"/>
    <mergeCell ref="G18:T18"/>
    <mergeCell ref="C17:F17"/>
    <mergeCell ref="G17:T17"/>
    <mergeCell ref="G20:H20"/>
    <mergeCell ref="B27:U27"/>
    <mergeCell ref="B29:N29"/>
    <mergeCell ref="O29:R29"/>
    <mergeCell ref="S29:U29"/>
    <mergeCell ref="O30:R30"/>
  </mergeCells>
  <phoneticPr fontId="2"/>
  <dataValidations count="6">
    <dataValidation type="list" allowBlank="1" showInputMessage="1" showErrorMessage="1" sqref="G20" xr:uid="{00000000-0002-0000-0000-000000000000}">
      <formula1>"　,明治,大正,昭和,平成,令和"</formula1>
    </dataValidation>
    <dataValidation type="whole" allowBlank="1" showInputMessage="1" showErrorMessage="1" error="1以上12以下の数値を入力してください。" sqref="K20 I14" xr:uid="{00000000-0002-0000-0000-000001000000}">
      <formula1>1</formula1>
      <formula2>12</formula2>
    </dataValidation>
    <dataValidation type="whole" allowBlank="1" showInputMessage="1" showErrorMessage="1" error="1以上31以下の数値を入力してください。" sqref="M20 K14" xr:uid="{00000000-0002-0000-0000-000002000000}">
      <formula1>1</formula1>
      <formula2>31</formula2>
    </dataValidation>
    <dataValidation type="whole" allowBlank="1" showInputMessage="1" showErrorMessage="1" error="1以上の数値を入力してください。" sqref="I20 G14" xr:uid="{00000000-0002-0000-0000-000003000000}">
      <formula1>1</formula1>
      <formula2>999</formula2>
    </dataValidation>
    <dataValidation type="whole" allowBlank="1" showInputMessage="1" showErrorMessage="1" error="令和３年度以降を選択してください。" sqref="G12:H12" xr:uid="{00000000-0002-0000-0000-000004000000}">
      <formula1>3</formula1>
      <formula2>999</formula2>
    </dataValidation>
    <dataValidation type="whole" allowBlank="1" showInputMessage="1" showErrorMessage="1" error="12桁の番号を入力してください。" sqref="G23:T23" xr:uid="{00000000-0002-0000-0000-000005000000}">
      <formula1>1</formula1>
      <formula2>999999999999</formula2>
    </dataValidation>
  </dataValidations>
  <hyperlinks>
    <hyperlink ref="S30:U32" location="収入・所得!A1" display="収入・所得!A1" xr:uid="{00000000-0004-0000-0000-000000000000}"/>
    <hyperlink ref="S33:U34" location="収入・所得!A25" display="利　子" xr:uid="{00000000-0004-0000-0000-000001000000}"/>
    <hyperlink ref="S35:U35" location="収入・所得!A31" display="配　当" xr:uid="{00000000-0004-0000-0000-000002000000}"/>
    <hyperlink ref="S36:U36" location="収入・所得!A55" display="源泉徴収票あり" xr:uid="{00000000-0004-0000-0000-000003000000}"/>
    <hyperlink ref="S37:U37" location="収入・所得!A85" display="源泉徴収票なし" xr:uid="{00000000-0004-0000-0000-000004000000}"/>
    <hyperlink ref="S38:U39" location="収入・所得!A121" display="公的年金等" xr:uid="{00000000-0004-0000-0000-000005000000}"/>
    <hyperlink ref="S40:U42" location="収入・所得!A156" display="収入・所得!A156" xr:uid="{00000000-0004-0000-0000-000006000000}"/>
    <hyperlink ref="S43:U46" location="収入・所得!A174" display="収入・所得!A174" xr:uid="{00000000-0004-0000-0000-000007000000}"/>
    <hyperlink ref="S51:U56" location="所得控除等!A1" display="所得控除等!A1" xr:uid="{00000000-0004-0000-0000-000008000000}"/>
    <hyperlink ref="S57:U58" location="所得控除等!A25" display="生命保険料控除" xr:uid="{00000000-0004-0000-0000-000009000000}"/>
    <hyperlink ref="S59:U60" location="所得控除等!A52" display="地震保険料控除" xr:uid="{00000000-0004-0000-0000-00000A000000}"/>
    <hyperlink ref="S61:U64" location="所得控除等!A70" display="所得控除等!A70" xr:uid="{00000000-0004-0000-0000-00000B000000}"/>
    <hyperlink ref="S66:U67" location="所得控除等!A79" display="勤労学生控除" xr:uid="{00000000-0004-0000-0000-00000C000000}"/>
    <hyperlink ref="S68:U73" location="所得控除等!A85" display="障害者控除" xr:uid="{00000000-0004-0000-0000-00000D000000}"/>
    <hyperlink ref="S74:U75" location="所得控除等!A96" display="所得控除等!A96" xr:uid="{00000000-0004-0000-0000-00000E000000}"/>
    <hyperlink ref="S76:U79" location="所得控除等!A112" display="所得控除等!A112" xr:uid="{00000000-0004-0000-0000-00000F000000}"/>
    <hyperlink ref="S80:U81" location="所得控除等!A150" display="雑損控除" xr:uid="{00000000-0004-0000-0000-000010000000}"/>
    <hyperlink ref="S82:U83" location="所得控除等!A163" display="医療費控除" xr:uid="{00000000-0004-0000-0000-000011000000}"/>
    <hyperlink ref="S88:U88" location="所得控除等!A179" display="事業専従者" xr:uid="{00000000-0004-0000-0000-000012000000}"/>
    <hyperlink ref="S89:U89" location="所得控除等!A192" display="別居の扶養親族等" xr:uid="{00000000-0004-0000-0000-000013000000}"/>
    <hyperlink ref="S91:U91" location="所得控除等!A208" display="配当割額等" xr:uid="{00000000-0004-0000-0000-000014000000}"/>
    <hyperlink ref="S90:U90" location="所得控除等!A203" display="納税方法の選択" xr:uid="{00000000-0004-0000-0000-000015000000}"/>
    <hyperlink ref="S92:U92" location="所得控除等!A215" display="寄附金について" xr:uid="{00000000-0004-0000-0000-000016000000}"/>
    <hyperlink ref="S93:U93" location="所得控除等!A228" display="所得金額調整控除" xr:uid="{00000000-0004-0000-0000-000017000000}"/>
    <hyperlink ref="B95:U95" location="申告書!BB1" display="収入や控除の入力が終わりましたら、申告書を両面印刷して提出してください。" xr:uid="{00000000-0004-0000-0000-000018000000}"/>
    <hyperlink ref="T96" location="入力ガイド!A1" display="一番上へ戻る" xr:uid="{00000000-0004-0000-0000-000019000000}"/>
  </hyperlinks>
  <printOptions horizontalCentered="1"/>
  <pageMargins left="0.39370078740157483" right="0.39370078740157483" top="0.39370078740157483" bottom="0.39370078740157483" header="0.39370078740157483" footer="0"/>
  <pageSetup paperSize="9" scale="73" orientation="portrait" r:id="rId1"/>
  <rowBreaks count="1" manualBreakCount="1">
    <brk id="47" max="21"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205"/>
  <sheetViews>
    <sheetView zoomScaleNormal="100" zoomScaleSheetLayoutView="100" workbookViewId="0">
      <selection activeCell="D4" sqref="D4:H4"/>
    </sheetView>
  </sheetViews>
  <sheetFormatPr defaultColWidth="5.625" defaultRowHeight="22.5" customHeight="1"/>
  <cols>
    <col min="1" max="1" width="3.625" customWidth="1"/>
    <col min="22" max="22" width="3.625" customWidth="1"/>
    <col min="23" max="35" width="5.625" style="118"/>
  </cols>
  <sheetData>
    <row r="1" spans="1:22" ht="22.5" customHeight="1">
      <c r="A1" s="724"/>
      <c r="B1" s="352" t="s">
        <v>222</v>
      </c>
      <c r="C1" s="352"/>
      <c r="D1" s="352"/>
      <c r="E1" s="352"/>
      <c r="F1" s="352"/>
      <c r="G1" s="352"/>
      <c r="H1" s="352"/>
      <c r="I1" s="352"/>
      <c r="J1" s="352"/>
      <c r="K1" s="352"/>
      <c r="L1" s="352"/>
      <c r="M1" s="352"/>
      <c r="N1" s="352"/>
      <c r="O1" s="352"/>
      <c r="P1" s="352"/>
      <c r="Q1" s="352"/>
      <c r="R1" s="352"/>
      <c r="S1" s="352"/>
      <c r="T1" s="352"/>
      <c r="U1" s="352"/>
      <c r="V1" s="68"/>
    </row>
    <row r="2" spans="1:22" ht="6" customHeight="1">
      <c r="A2" s="724"/>
      <c r="B2" s="68"/>
      <c r="C2" s="68"/>
      <c r="D2" s="68"/>
      <c r="E2" s="68"/>
      <c r="F2" s="68"/>
      <c r="G2" s="68"/>
      <c r="H2" s="68"/>
      <c r="I2" s="68"/>
      <c r="J2" s="68"/>
      <c r="K2" s="68"/>
      <c r="L2" s="68"/>
      <c r="M2" s="68"/>
      <c r="N2" s="68"/>
      <c r="O2" s="68"/>
      <c r="P2" s="68"/>
      <c r="Q2" s="68"/>
      <c r="R2" s="68"/>
      <c r="S2" s="68"/>
      <c r="T2" s="68"/>
      <c r="U2" s="68"/>
      <c r="V2" s="68"/>
    </row>
    <row r="3" spans="1:22" ht="22.5" customHeight="1" thickBot="1">
      <c r="A3" s="724"/>
      <c r="B3" s="391" t="s">
        <v>143</v>
      </c>
      <c r="C3" s="389"/>
      <c r="D3" s="389" t="s">
        <v>134</v>
      </c>
      <c r="E3" s="389"/>
      <c r="F3" s="389"/>
      <c r="G3" s="389"/>
      <c r="H3" s="389"/>
      <c r="I3" s="389" t="s">
        <v>211</v>
      </c>
      <c r="J3" s="389"/>
      <c r="K3" s="389"/>
      <c r="L3" s="389" t="s">
        <v>212</v>
      </c>
      <c r="M3" s="389"/>
      <c r="N3" s="390"/>
      <c r="O3" s="414" t="s">
        <v>214</v>
      </c>
      <c r="P3" s="415"/>
      <c r="Q3" s="415"/>
      <c r="R3" s="416"/>
      <c r="S3" s="387" t="s">
        <v>213</v>
      </c>
      <c r="T3" s="388"/>
      <c r="U3" s="384"/>
      <c r="V3" s="68"/>
    </row>
    <row r="4" spans="1:22" ht="22.5" customHeight="1">
      <c r="A4" s="724"/>
      <c r="B4" s="392"/>
      <c r="C4" s="393"/>
      <c r="D4" s="398"/>
      <c r="E4" s="398"/>
      <c r="F4" s="398"/>
      <c r="G4" s="398"/>
      <c r="H4" s="398"/>
      <c r="I4" s="399"/>
      <c r="J4" s="399"/>
      <c r="K4" s="399"/>
      <c r="L4" s="399"/>
      <c r="M4" s="399"/>
      <c r="N4" s="400"/>
      <c r="O4" s="417"/>
      <c r="P4" s="418"/>
      <c r="Q4" s="418"/>
      <c r="R4" s="419"/>
      <c r="S4" s="401">
        <f>IF(I4&gt;0,I4-L4-O4,0)</f>
        <v>0</v>
      </c>
      <c r="T4" s="402"/>
      <c r="U4" s="403"/>
      <c r="V4" s="68"/>
    </row>
    <row r="5" spans="1:22" ht="22.5" customHeight="1">
      <c r="A5" s="724"/>
      <c r="B5" s="404"/>
      <c r="C5" s="405"/>
      <c r="D5" s="406"/>
      <c r="E5" s="406"/>
      <c r="F5" s="406"/>
      <c r="G5" s="406"/>
      <c r="H5" s="406"/>
      <c r="I5" s="407"/>
      <c r="J5" s="407"/>
      <c r="K5" s="407"/>
      <c r="L5" s="407"/>
      <c r="M5" s="407"/>
      <c r="N5" s="408"/>
      <c r="O5" s="420"/>
      <c r="P5" s="421"/>
      <c r="Q5" s="421"/>
      <c r="R5" s="422"/>
      <c r="S5" s="409">
        <f t="shared" ref="S5:S9" si="0">IF(I5&gt;0,I5-L5-O5,0)</f>
        <v>0</v>
      </c>
      <c r="T5" s="410"/>
      <c r="U5" s="411"/>
      <c r="V5" s="68"/>
    </row>
    <row r="6" spans="1:22" ht="22.5" customHeight="1">
      <c r="A6" s="724"/>
      <c r="B6" s="404"/>
      <c r="C6" s="405"/>
      <c r="D6" s="406"/>
      <c r="E6" s="406"/>
      <c r="F6" s="406"/>
      <c r="G6" s="406"/>
      <c r="H6" s="406"/>
      <c r="I6" s="407"/>
      <c r="J6" s="407"/>
      <c r="K6" s="407"/>
      <c r="L6" s="407"/>
      <c r="M6" s="407"/>
      <c r="N6" s="408"/>
      <c r="O6" s="420"/>
      <c r="P6" s="421"/>
      <c r="Q6" s="421"/>
      <c r="R6" s="422"/>
      <c r="S6" s="409">
        <f t="shared" si="0"/>
        <v>0</v>
      </c>
      <c r="T6" s="410"/>
      <c r="U6" s="411"/>
      <c r="V6" s="68"/>
    </row>
    <row r="7" spans="1:22" ht="22.5" customHeight="1">
      <c r="A7" s="724"/>
      <c r="B7" s="404"/>
      <c r="C7" s="405"/>
      <c r="D7" s="406"/>
      <c r="E7" s="406"/>
      <c r="F7" s="406"/>
      <c r="G7" s="406"/>
      <c r="H7" s="406"/>
      <c r="I7" s="407"/>
      <c r="J7" s="407"/>
      <c r="K7" s="407"/>
      <c r="L7" s="407"/>
      <c r="M7" s="407"/>
      <c r="N7" s="408"/>
      <c r="O7" s="420"/>
      <c r="P7" s="421"/>
      <c r="Q7" s="421"/>
      <c r="R7" s="422"/>
      <c r="S7" s="409">
        <f t="shared" si="0"/>
        <v>0</v>
      </c>
      <c r="T7" s="410"/>
      <c r="U7" s="411"/>
      <c r="V7" s="68"/>
    </row>
    <row r="8" spans="1:22" ht="22.5" customHeight="1">
      <c r="A8" s="724"/>
      <c r="B8" s="404"/>
      <c r="C8" s="405"/>
      <c r="D8" s="406"/>
      <c r="E8" s="406"/>
      <c r="F8" s="406"/>
      <c r="G8" s="406"/>
      <c r="H8" s="406"/>
      <c r="I8" s="407"/>
      <c r="J8" s="407"/>
      <c r="K8" s="407"/>
      <c r="L8" s="407"/>
      <c r="M8" s="407"/>
      <c r="N8" s="408"/>
      <c r="O8" s="420"/>
      <c r="P8" s="421"/>
      <c r="Q8" s="421"/>
      <c r="R8" s="422"/>
      <c r="S8" s="409">
        <f t="shared" si="0"/>
        <v>0</v>
      </c>
      <c r="T8" s="410"/>
      <c r="U8" s="411"/>
      <c r="V8" s="68"/>
    </row>
    <row r="9" spans="1:22" ht="22.5" customHeight="1" thickBot="1">
      <c r="A9" s="724"/>
      <c r="B9" s="460"/>
      <c r="C9" s="461"/>
      <c r="D9" s="429"/>
      <c r="E9" s="429"/>
      <c r="F9" s="429"/>
      <c r="G9" s="429"/>
      <c r="H9" s="429"/>
      <c r="I9" s="430"/>
      <c r="J9" s="430"/>
      <c r="K9" s="430"/>
      <c r="L9" s="430"/>
      <c r="M9" s="430"/>
      <c r="N9" s="431"/>
      <c r="O9" s="423"/>
      <c r="P9" s="424"/>
      <c r="Q9" s="424"/>
      <c r="R9" s="425"/>
      <c r="S9" s="432">
        <f t="shared" si="0"/>
        <v>0</v>
      </c>
      <c r="T9" s="465"/>
      <c r="U9" s="434"/>
      <c r="V9" s="68"/>
    </row>
    <row r="10" spans="1:22" ht="22.5" customHeight="1">
      <c r="A10" s="68"/>
      <c r="B10" s="445" t="s">
        <v>215</v>
      </c>
      <c r="C10" s="446"/>
      <c r="D10" s="446"/>
      <c r="E10" s="446"/>
      <c r="F10" s="446"/>
      <c r="G10" s="446"/>
      <c r="H10" s="446"/>
      <c r="I10" s="426">
        <f>IF(SUMIF(B4:C9,"営業等",I4:K9)=0,0,SUMIF(B4:C9,"営業等",I4:K9))</f>
        <v>0</v>
      </c>
      <c r="J10" s="426"/>
      <c r="K10" s="426"/>
      <c r="L10" s="426">
        <f>IF(SUMIF(B4:C9,"営業等",L4:N9)=0,0,SUMIF(B4:C9,"営業等",L4:N9))</f>
        <v>0</v>
      </c>
      <c r="M10" s="426"/>
      <c r="N10" s="426"/>
      <c r="O10" s="426">
        <f>IF(SUMIF(B4:C9,"営業等",O4:R9)=0,0,SUMIF(B4:C9,"営業等",O4:R9))</f>
        <v>0</v>
      </c>
      <c r="P10" s="427"/>
      <c r="Q10" s="427"/>
      <c r="R10" s="428"/>
      <c r="S10" s="426">
        <f>SUMIF(B4:C9,"営業等",S4:U9)</f>
        <v>0</v>
      </c>
      <c r="T10" s="426"/>
      <c r="U10" s="426"/>
      <c r="V10" s="68"/>
    </row>
    <row r="11" spans="1:22" ht="22.5" customHeight="1">
      <c r="A11" s="68"/>
      <c r="B11" s="447" t="s">
        <v>216</v>
      </c>
      <c r="C11" s="448"/>
      <c r="D11" s="448"/>
      <c r="E11" s="448"/>
      <c r="F11" s="448"/>
      <c r="G11" s="448"/>
      <c r="H11" s="448"/>
      <c r="I11" s="442">
        <f>IF(SUMIF(B4:C9,"農業",I4:K9)=0,0,SUMIF(B4:C9,"農業",I4:K9))</f>
        <v>0</v>
      </c>
      <c r="J11" s="442"/>
      <c r="K11" s="442"/>
      <c r="L11" s="442">
        <f>IF(SUMIF(B4:C9,"農業",L4:N9)=0,0,SUMIF(B4:C9,"農業",L4:N9))</f>
        <v>0</v>
      </c>
      <c r="M11" s="442"/>
      <c r="N11" s="442"/>
      <c r="O11" s="442">
        <f>IF(SUMIF(B4:C9,"農業",O4:R9)=0,0,SUMIF(B4:C9,"農業",O4:R9))</f>
        <v>0</v>
      </c>
      <c r="P11" s="443"/>
      <c r="Q11" s="443"/>
      <c r="R11" s="444"/>
      <c r="S11" s="442">
        <f>SUMIF(B4:C9,"農業",S4:U9)</f>
        <v>0</v>
      </c>
      <c r="T11" s="442"/>
      <c r="U11" s="442"/>
      <c r="V11" s="68"/>
    </row>
    <row r="12" spans="1:22" ht="22.5" customHeight="1">
      <c r="A12" s="68"/>
      <c r="B12" s="449" t="s">
        <v>217</v>
      </c>
      <c r="C12" s="450"/>
      <c r="D12" s="450"/>
      <c r="E12" s="450"/>
      <c r="F12" s="450"/>
      <c r="G12" s="450"/>
      <c r="H12" s="450"/>
      <c r="I12" s="462">
        <f>IF(SUMIF(B4:C9,"不動産",I4:K9)=0,0,SUMIF(B4:C9,"不動産",I4:K9))</f>
        <v>0</v>
      </c>
      <c r="J12" s="462"/>
      <c r="K12" s="462"/>
      <c r="L12" s="462">
        <f>IF(SUMIF(B4:C9,"不動産",L4:N9)=0,0,SUMIF(B4:C9,"不動産",L4:N9))</f>
        <v>0</v>
      </c>
      <c r="M12" s="462"/>
      <c r="N12" s="462"/>
      <c r="O12" s="462">
        <f>IF(SUMIF(B4:C9,"不動産",O4:R9)=0,0,SUMIF(B4:C9,"不動産",O4:R9))</f>
        <v>0</v>
      </c>
      <c r="P12" s="463"/>
      <c r="Q12" s="463"/>
      <c r="R12" s="464"/>
      <c r="S12" s="462">
        <f>SUMIF(B4:C9,"不動産",S4:U9)</f>
        <v>0</v>
      </c>
      <c r="T12" s="462"/>
      <c r="U12" s="462"/>
      <c r="V12" s="68"/>
    </row>
    <row r="13" spans="1:22" ht="6.75" customHeight="1" thickBot="1">
      <c r="A13" s="68"/>
      <c r="B13" s="68"/>
      <c r="C13" s="68"/>
      <c r="D13" s="68"/>
      <c r="E13" s="68"/>
      <c r="F13" s="68"/>
      <c r="G13" s="68"/>
      <c r="H13" s="68"/>
      <c r="I13" s="68"/>
      <c r="J13" s="68"/>
      <c r="K13" s="68"/>
      <c r="L13" s="68"/>
      <c r="M13" s="68"/>
      <c r="N13" s="68"/>
      <c r="O13" s="68"/>
      <c r="P13" s="68"/>
      <c r="Q13" s="68"/>
      <c r="R13" s="68"/>
      <c r="S13" s="68"/>
      <c r="T13" s="68"/>
      <c r="U13" s="68"/>
      <c r="V13" s="68"/>
    </row>
    <row r="14" spans="1:22" ht="22.5" customHeight="1" thickBot="1">
      <c r="A14" s="68"/>
      <c r="B14" s="725" t="s">
        <v>803</v>
      </c>
      <c r="C14" s="725"/>
      <c r="D14" s="725"/>
      <c r="E14" s="725"/>
      <c r="F14" s="725"/>
      <c r="G14" s="725"/>
      <c r="H14" s="725"/>
      <c r="I14" s="725"/>
      <c r="J14" s="725"/>
      <c r="K14" s="725"/>
      <c r="L14" s="725"/>
      <c r="M14" s="725"/>
      <c r="N14" s="725"/>
      <c r="O14" s="725"/>
      <c r="P14" s="466" t="s">
        <v>774</v>
      </c>
      <c r="Q14" s="467"/>
      <c r="R14" s="468"/>
      <c r="S14" s="68" t="s">
        <v>775</v>
      </c>
      <c r="T14" s="68"/>
      <c r="U14" s="68"/>
      <c r="V14" s="68"/>
    </row>
    <row r="15" spans="1:22" ht="6.75" customHeight="1">
      <c r="A15" s="68"/>
      <c r="B15" s="68"/>
      <c r="C15" s="68"/>
      <c r="D15" s="68"/>
      <c r="E15" s="68"/>
      <c r="F15" s="68"/>
      <c r="G15" s="68"/>
      <c r="H15" s="68"/>
      <c r="I15" s="68"/>
      <c r="J15" s="68"/>
      <c r="K15" s="68"/>
      <c r="L15" s="68"/>
      <c r="M15" s="68"/>
      <c r="N15" s="68"/>
      <c r="O15" s="68"/>
      <c r="P15" s="68"/>
      <c r="Q15" s="68"/>
      <c r="R15" s="68"/>
      <c r="S15" s="68"/>
      <c r="T15" s="68"/>
      <c r="U15" s="68"/>
      <c r="V15" s="68"/>
    </row>
    <row r="16" spans="1:22" ht="22.5" customHeight="1">
      <c r="A16" s="68"/>
      <c r="B16" s="185" t="s">
        <v>218</v>
      </c>
      <c r="C16" s="186"/>
      <c r="D16" s="186"/>
      <c r="E16" s="186"/>
      <c r="F16" s="186"/>
      <c r="G16" s="186"/>
      <c r="H16" s="186"/>
      <c r="I16" s="186"/>
      <c r="J16" s="186"/>
      <c r="K16" s="186"/>
      <c r="L16" s="186"/>
      <c r="M16" s="186"/>
      <c r="N16" s="186"/>
      <c r="O16" s="186"/>
      <c r="P16" s="186"/>
      <c r="Q16" s="186"/>
      <c r="R16" s="186"/>
      <c r="S16" s="186"/>
      <c r="T16" s="186"/>
      <c r="U16" s="187"/>
      <c r="V16" s="68"/>
    </row>
    <row r="17" spans="1:22" ht="22.5" customHeight="1">
      <c r="A17" s="68"/>
      <c r="B17" s="188"/>
      <c r="C17" s="396" t="s">
        <v>143</v>
      </c>
      <c r="D17" s="396"/>
      <c r="E17" s="396"/>
      <c r="F17" s="396"/>
      <c r="G17" s="397" t="s">
        <v>320</v>
      </c>
      <c r="H17" s="397"/>
      <c r="I17" s="397"/>
      <c r="J17" s="397"/>
      <c r="K17" s="397"/>
      <c r="L17" s="397"/>
      <c r="M17" s="397"/>
      <c r="N17" s="397"/>
      <c r="O17" s="397"/>
      <c r="P17" s="397"/>
      <c r="Q17" s="397"/>
      <c r="R17" s="397"/>
      <c r="S17" s="397"/>
      <c r="T17" s="397"/>
      <c r="U17" s="189"/>
      <c r="V17" s="68"/>
    </row>
    <row r="18" spans="1:22" ht="22.5" customHeight="1">
      <c r="A18" s="68"/>
      <c r="B18" s="188"/>
      <c r="C18" s="396" t="s">
        <v>134</v>
      </c>
      <c r="D18" s="396"/>
      <c r="E18" s="396"/>
      <c r="F18" s="396"/>
      <c r="G18" s="397" t="s">
        <v>219</v>
      </c>
      <c r="H18" s="397"/>
      <c r="I18" s="397"/>
      <c r="J18" s="397"/>
      <c r="K18" s="397"/>
      <c r="L18" s="397"/>
      <c r="M18" s="397"/>
      <c r="N18" s="397"/>
      <c r="O18" s="397"/>
      <c r="P18" s="397"/>
      <c r="Q18" s="397"/>
      <c r="R18" s="397"/>
      <c r="S18" s="397"/>
      <c r="T18" s="397"/>
      <c r="U18" s="189"/>
      <c r="V18" s="68"/>
    </row>
    <row r="19" spans="1:22" ht="22.5" customHeight="1">
      <c r="A19" s="68"/>
      <c r="B19" s="188"/>
      <c r="C19" s="396" t="s">
        <v>209</v>
      </c>
      <c r="D19" s="396"/>
      <c r="E19" s="396"/>
      <c r="F19" s="396"/>
      <c r="G19" s="397" t="s">
        <v>220</v>
      </c>
      <c r="H19" s="397"/>
      <c r="I19" s="397"/>
      <c r="J19" s="397"/>
      <c r="K19" s="397"/>
      <c r="L19" s="397"/>
      <c r="M19" s="397"/>
      <c r="N19" s="397"/>
      <c r="O19" s="397"/>
      <c r="P19" s="397"/>
      <c r="Q19" s="397"/>
      <c r="R19" s="397"/>
      <c r="S19" s="397"/>
      <c r="T19" s="397"/>
      <c r="U19" s="189"/>
      <c r="V19" s="68"/>
    </row>
    <row r="20" spans="1:22" ht="22.5" customHeight="1">
      <c r="A20" s="68"/>
      <c r="B20" s="188"/>
      <c r="C20" s="396" t="s">
        <v>210</v>
      </c>
      <c r="D20" s="396"/>
      <c r="E20" s="396"/>
      <c r="F20" s="396"/>
      <c r="G20" s="397" t="s">
        <v>221</v>
      </c>
      <c r="H20" s="397"/>
      <c r="I20" s="397"/>
      <c r="J20" s="397"/>
      <c r="K20" s="397"/>
      <c r="L20" s="397"/>
      <c r="M20" s="397"/>
      <c r="N20" s="397"/>
      <c r="O20" s="397"/>
      <c r="P20" s="397"/>
      <c r="Q20" s="397"/>
      <c r="R20" s="397"/>
      <c r="S20" s="397"/>
      <c r="T20" s="397"/>
      <c r="U20" s="189"/>
      <c r="V20" s="68"/>
    </row>
    <row r="21" spans="1:22" ht="22.5" customHeight="1">
      <c r="A21" s="68"/>
      <c r="B21" s="188"/>
      <c r="C21" s="459" t="s">
        <v>324</v>
      </c>
      <c r="D21" s="459"/>
      <c r="E21" s="459"/>
      <c r="F21" s="459"/>
      <c r="G21" s="459"/>
      <c r="H21" s="459"/>
      <c r="I21" s="459"/>
      <c r="J21" s="459"/>
      <c r="K21" s="459"/>
      <c r="L21" s="459"/>
      <c r="M21" s="459"/>
      <c r="N21" s="459"/>
      <c r="O21" s="459"/>
      <c r="P21" s="459"/>
      <c r="Q21" s="459"/>
      <c r="R21" s="459"/>
      <c r="S21" s="459"/>
      <c r="T21" s="459"/>
      <c r="U21" s="189"/>
      <c r="V21" s="68"/>
    </row>
    <row r="22" spans="1:22" ht="22.5" customHeight="1">
      <c r="A22" s="68"/>
      <c r="B22" s="190"/>
      <c r="C22" s="439" t="s">
        <v>802</v>
      </c>
      <c r="D22" s="439"/>
      <c r="E22" s="439"/>
      <c r="F22" s="439"/>
      <c r="G22" s="439"/>
      <c r="H22" s="439"/>
      <c r="I22" s="439"/>
      <c r="J22" s="439"/>
      <c r="K22" s="439"/>
      <c r="L22" s="439"/>
      <c r="M22" s="439"/>
      <c r="N22" s="439"/>
      <c r="O22" s="439"/>
      <c r="P22" s="439"/>
      <c r="Q22" s="439"/>
      <c r="R22" s="439"/>
      <c r="S22" s="439"/>
      <c r="T22" s="439"/>
      <c r="U22" s="440"/>
      <c r="V22" s="68"/>
    </row>
    <row r="23" spans="1:22" ht="22.5" customHeight="1">
      <c r="A23" s="68"/>
      <c r="B23" s="68"/>
      <c r="C23" s="68"/>
      <c r="D23" s="68"/>
      <c r="E23" s="68"/>
      <c r="F23" s="68"/>
      <c r="G23" s="68"/>
      <c r="H23" s="68"/>
      <c r="I23" s="68"/>
      <c r="J23" s="68"/>
      <c r="K23" s="68"/>
      <c r="L23" s="68"/>
      <c r="M23" s="68"/>
      <c r="N23" s="68"/>
      <c r="O23" s="68"/>
      <c r="P23" s="68"/>
      <c r="Q23" s="68"/>
      <c r="R23" s="68"/>
      <c r="S23" s="458" t="s">
        <v>450</v>
      </c>
      <c r="T23" s="458"/>
      <c r="U23" s="458"/>
      <c r="V23" s="68"/>
    </row>
    <row r="24" spans="1:22" ht="22.5" customHeight="1">
      <c r="A24" s="68"/>
      <c r="B24" s="68"/>
      <c r="C24" s="68"/>
      <c r="D24" s="68"/>
      <c r="E24" s="68"/>
      <c r="F24" s="68"/>
      <c r="G24" s="68"/>
      <c r="H24" s="68"/>
      <c r="I24" s="68"/>
      <c r="J24" s="68"/>
      <c r="K24" s="68"/>
      <c r="L24" s="68"/>
      <c r="M24" s="68"/>
      <c r="N24" s="68"/>
      <c r="O24" s="68"/>
      <c r="P24" s="68"/>
      <c r="Q24" s="68"/>
      <c r="R24" s="68"/>
      <c r="S24" s="68"/>
      <c r="T24" s="68"/>
      <c r="U24" s="68"/>
      <c r="V24" s="68"/>
    </row>
    <row r="25" spans="1:22" ht="22.5" customHeight="1">
      <c r="A25" s="724"/>
      <c r="B25" s="352" t="s">
        <v>359</v>
      </c>
      <c r="C25" s="352"/>
      <c r="D25" s="352"/>
      <c r="E25" s="352"/>
      <c r="F25" s="352"/>
      <c r="G25" s="352"/>
      <c r="H25" s="352"/>
      <c r="I25" s="352"/>
      <c r="J25" s="352"/>
      <c r="K25" s="352"/>
      <c r="L25" s="352"/>
      <c r="M25" s="352"/>
      <c r="N25" s="352"/>
      <c r="O25" s="352"/>
      <c r="P25" s="352"/>
      <c r="Q25" s="352"/>
      <c r="R25" s="352"/>
      <c r="S25" s="352"/>
      <c r="T25" s="352"/>
      <c r="U25" s="352"/>
      <c r="V25" s="68"/>
    </row>
    <row r="26" spans="1:22" ht="6" customHeight="1">
      <c r="A26" s="724"/>
      <c r="B26" s="68"/>
      <c r="C26" s="68"/>
      <c r="D26" s="68"/>
      <c r="E26" s="68"/>
      <c r="F26" s="68"/>
      <c r="G26" s="68"/>
      <c r="H26" s="68"/>
      <c r="I26" s="68"/>
      <c r="J26" s="68"/>
      <c r="K26" s="68"/>
      <c r="L26" s="68"/>
      <c r="M26" s="68"/>
      <c r="N26" s="68"/>
      <c r="O26" s="68"/>
      <c r="P26" s="68"/>
      <c r="Q26" s="68"/>
      <c r="R26" s="68"/>
      <c r="S26" s="68"/>
      <c r="T26" s="68"/>
      <c r="U26" s="68"/>
      <c r="V26" s="68"/>
    </row>
    <row r="27" spans="1:22" ht="22.5" customHeight="1" thickBot="1">
      <c r="A27" s="724"/>
      <c r="B27" s="361" t="s">
        <v>260</v>
      </c>
      <c r="C27" s="361"/>
      <c r="D27" s="456"/>
      <c r="E27" s="457" t="s">
        <v>206</v>
      </c>
      <c r="F27" s="396"/>
      <c r="G27" s="396"/>
      <c r="H27" s="68"/>
      <c r="I27" s="68"/>
      <c r="J27" s="68"/>
      <c r="K27" s="68"/>
      <c r="L27" s="68"/>
      <c r="M27" s="68"/>
      <c r="N27" s="68"/>
      <c r="O27" s="68"/>
      <c r="P27" s="68"/>
      <c r="Q27" s="68"/>
      <c r="R27" s="68"/>
      <c r="S27" s="68"/>
      <c r="T27" s="68"/>
      <c r="U27" s="68"/>
      <c r="V27" s="68"/>
    </row>
    <row r="28" spans="1:22" ht="22.5" customHeight="1" thickBot="1">
      <c r="A28" s="724"/>
      <c r="B28" s="451"/>
      <c r="C28" s="452"/>
      <c r="D28" s="453"/>
      <c r="E28" s="454">
        <f>IF(B28&lt;0,"利子所得マイナス",B28)</f>
        <v>0</v>
      </c>
      <c r="F28" s="455"/>
      <c r="G28" s="455"/>
      <c r="H28" s="68"/>
      <c r="I28" s="68" t="s">
        <v>223</v>
      </c>
      <c r="J28" s="68"/>
      <c r="K28" s="68"/>
      <c r="L28" s="68"/>
      <c r="M28" s="68"/>
      <c r="N28" s="68"/>
      <c r="O28" s="68"/>
      <c r="P28" s="68"/>
      <c r="Q28" s="68"/>
      <c r="R28" s="68"/>
      <c r="S28" s="68"/>
      <c r="T28" s="68"/>
      <c r="U28" s="68"/>
      <c r="V28" s="68"/>
    </row>
    <row r="29" spans="1:22" ht="22.5" customHeight="1">
      <c r="A29" s="724"/>
      <c r="B29" s="97"/>
      <c r="C29" s="97"/>
      <c r="D29" s="97"/>
      <c r="E29" s="97"/>
      <c r="F29" s="97"/>
      <c r="G29" s="97"/>
      <c r="H29" s="68"/>
      <c r="I29" s="68"/>
      <c r="J29" s="68"/>
      <c r="K29" s="68"/>
      <c r="L29" s="68"/>
      <c r="M29" s="68"/>
      <c r="N29" s="68"/>
      <c r="O29" s="68"/>
      <c r="P29" s="68"/>
      <c r="Q29" s="68"/>
      <c r="R29" s="68"/>
      <c r="S29" s="458" t="s">
        <v>450</v>
      </c>
      <c r="T29" s="458"/>
      <c r="U29" s="458"/>
      <c r="V29" s="68"/>
    </row>
    <row r="30" spans="1:22" ht="22.5" customHeight="1">
      <c r="A30" s="724"/>
      <c r="B30" s="68"/>
      <c r="C30" s="68"/>
      <c r="D30" s="68"/>
      <c r="E30" s="68"/>
      <c r="F30" s="68"/>
      <c r="G30" s="68"/>
      <c r="H30" s="68"/>
      <c r="I30" s="68"/>
      <c r="J30" s="68"/>
      <c r="K30" s="68"/>
      <c r="L30" s="68"/>
      <c r="M30" s="68"/>
      <c r="N30" s="68"/>
      <c r="O30" s="68"/>
      <c r="P30" s="68"/>
      <c r="Q30" s="68"/>
      <c r="R30" s="68"/>
      <c r="S30" s="68"/>
      <c r="T30" s="68"/>
      <c r="U30" s="68"/>
      <c r="V30" s="68"/>
    </row>
    <row r="31" spans="1:22" ht="22.5" customHeight="1">
      <c r="A31" s="724"/>
      <c r="B31" s="352" t="s">
        <v>224</v>
      </c>
      <c r="C31" s="352"/>
      <c r="D31" s="352"/>
      <c r="E31" s="352"/>
      <c r="F31" s="352"/>
      <c r="G31" s="352"/>
      <c r="H31" s="352"/>
      <c r="I31" s="352"/>
      <c r="J31" s="352"/>
      <c r="K31" s="352"/>
      <c r="L31" s="352"/>
      <c r="M31" s="352"/>
      <c r="N31" s="352"/>
      <c r="O31" s="352"/>
      <c r="P31" s="352"/>
      <c r="Q31" s="352"/>
      <c r="R31" s="352"/>
      <c r="S31" s="352"/>
      <c r="T31" s="352"/>
      <c r="U31" s="352"/>
      <c r="V31" s="68"/>
    </row>
    <row r="32" spans="1:22" ht="6" customHeight="1">
      <c r="A32" s="724"/>
      <c r="B32" s="68"/>
      <c r="C32" s="68"/>
      <c r="D32" s="68"/>
      <c r="E32" s="68"/>
      <c r="F32" s="68"/>
      <c r="G32" s="68"/>
      <c r="H32" s="68"/>
      <c r="I32" s="68"/>
      <c r="J32" s="68"/>
      <c r="K32" s="68"/>
      <c r="L32" s="68"/>
      <c r="M32" s="68"/>
      <c r="N32" s="68"/>
      <c r="O32" s="68"/>
      <c r="P32" s="68"/>
      <c r="Q32" s="68"/>
      <c r="R32" s="68"/>
      <c r="S32" s="68"/>
      <c r="T32" s="68"/>
      <c r="U32" s="68"/>
      <c r="V32" s="68"/>
    </row>
    <row r="33" spans="1:22" ht="22.5" customHeight="1" thickBot="1">
      <c r="A33" s="724"/>
      <c r="B33" s="391" t="s">
        <v>207</v>
      </c>
      <c r="C33" s="389"/>
      <c r="D33" s="389"/>
      <c r="E33" s="389" t="s">
        <v>134</v>
      </c>
      <c r="F33" s="389"/>
      <c r="G33" s="389"/>
      <c r="H33" s="389"/>
      <c r="I33" s="389"/>
      <c r="J33" s="389" t="s">
        <v>140</v>
      </c>
      <c r="K33" s="389"/>
      <c r="L33" s="389"/>
      <c r="M33" s="390" t="s">
        <v>211</v>
      </c>
      <c r="N33" s="473"/>
      <c r="O33" s="474"/>
      <c r="P33" s="389" t="s">
        <v>212</v>
      </c>
      <c r="Q33" s="389"/>
      <c r="R33" s="390"/>
      <c r="S33" s="343" t="s">
        <v>213</v>
      </c>
      <c r="T33" s="344"/>
      <c r="U33" s="384"/>
      <c r="V33" s="68"/>
    </row>
    <row r="34" spans="1:22" ht="22.5" customHeight="1">
      <c r="A34" s="724"/>
      <c r="B34" s="471"/>
      <c r="C34" s="472"/>
      <c r="D34" s="472"/>
      <c r="E34" s="398"/>
      <c r="F34" s="398"/>
      <c r="G34" s="398"/>
      <c r="H34" s="398"/>
      <c r="I34" s="398"/>
      <c r="J34" s="7" t="s">
        <v>208</v>
      </c>
      <c r="K34" s="179"/>
      <c r="L34" s="180"/>
      <c r="M34" s="475"/>
      <c r="N34" s="476"/>
      <c r="O34" s="477"/>
      <c r="P34" s="399"/>
      <c r="Q34" s="399"/>
      <c r="R34" s="400"/>
      <c r="S34" s="401">
        <f>IF(M34-P34&lt;0,"配当所得マイナス",M34-P34)</f>
        <v>0</v>
      </c>
      <c r="T34" s="441"/>
      <c r="U34" s="403"/>
      <c r="V34" s="68"/>
    </row>
    <row r="35" spans="1:22" ht="22.5" customHeight="1">
      <c r="A35" s="724"/>
      <c r="B35" s="469"/>
      <c r="C35" s="470"/>
      <c r="D35" s="470"/>
      <c r="E35" s="406"/>
      <c r="F35" s="406"/>
      <c r="G35" s="406"/>
      <c r="H35" s="406"/>
      <c r="I35" s="406"/>
      <c r="J35" s="8" t="s">
        <v>208</v>
      </c>
      <c r="K35" s="181"/>
      <c r="L35" s="182"/>
      <c r="M35" s="478"/>
      <c r="N35" s="479"/>
      <c r="O35" s="480"/>
      <c r="P35" s="407"/>
      <c r="Q35" s="407"/>
      <c r="R35" s="408"/>
      <c r="S35" s="409">
        <f t="shared" ref="S35:S37" si="1">IF(M35-P35&lt;0,"配当所得マイナス",M35-P35)</f>
        <v>0</v>
      </c>
      <c r="T35" s="438"/>
      <c r="U35" s="411"/>
      <c r="V35" s="68"/>
    </row>
    <row r="36" spans="1:22" ht="22.5" customHeight="1">
      <c r="A36" s="724"/>
      <c r="B36" s="469"/>
      <c r="C36" s="470"/>
      <c r="D36" s="470"/>
      <c r="E36" s="406"/>
      <c r="F36" s="406"/>
      <c r="G36" s="406"/>
      <c r="H36" s="406"/>
      <c r="I36" s="406"/>
      <c r="J36" s="8" t="s">
        <v>208</v>
      </c>
      <c r="K36" s="181"/>
      <c r="L36" s="182"/>
      <c r="M36" s="478"/>
      <c r="N36" s="479"/>
      <c r="O36" s="480"/>
      <c r="P36" s="407"/>
      <c r="Q36" s="407"/>
      <c r="R36" s="408"/>
      <c r="S36" s="409">
        <f t="shared" si="1"/>
        <v>0</v>
      </c>
      <c r="T36" s="438"/>
      <c r="U36" s="411"/>
      <c r="V36" s="68"/>
    </row>
    <row r="37" spans="1:22" ht="22.5" customHeight="1" thickBot="1">
      <c r="A37" s="724"/>
      <c r="B37" s="412"/>
      <c r="C37" s="413"/>
      <c r="D37" s="413"/>
      <c r="E37" s="429"/>
      <c r="F37" s="429"/>
      <c r="G37" s="429"/>
      <c r="H37" s="429"/>
      <c r="I37" s="429"/>
      <c r="J37" s="9" t="s">
        <v>208</v>
      </c>
      <c r="K37" s="183"/>
      <c r="L37" s="184"/>
      <c r="M37" s="435"/>
      <c r="N37" s="436"/>
      <c r="O37" s="437"/>
      <c r="P37" s="430"/>
      <c r="Q37" s="430"/>
      <c r="R37" s="431"/>
      <c r="S37" s="432">
        <f t="shared" si="1"/>
        <v>0</v>
      </c>
      <c r="T37" s="433"/>
      <c r="U37" s="434"/>
      <c r="V37" s="68"/>
    </row>
    <row r="38" spans="1:22" ht="6.75" customHeight="1" thickBot="1">
      <c r="A38" s="724"/>
      <c r="B38" s="68"/>
      <c r="C38" s="68"/>
      <c r="D38" s="68"/>
      <c r="E38" s="68"/>
      <c r="F38" s="68"/>
      <c r="G38" s="68"/>
      <c r="H38" s="68"/>
      <c r="I38" s="68"/>
      <c r="J38" s="68"/>
      <c r="K38" s="68"/>
      <c r="L38" s="68"/>
      <c r="M38" s="68"/>
      <c r="N38" s="68"/>
      <c r="O38" s="68"/>
      <c r="P38" s="68"/>
      <c r="Q38" s="68"/>
      <c r="R38" s="68"/>
      <c r="S38" s="68"/>
      <c r="T38" s="68"/>
      <c r="U38" s="68"/>
      <c r="V38" s="68"/>
    </row>
    <row r="39" spans="1:22" ht="22.5" customHeight="1" thickTop="1">
      <c r="A39" s="724"/>
      <c r="B39" s="496" t="s">
        <v>252</v>
      </c>
      <c r="C39" s="497"/>
      <c r="D39" s="497"/>
      <c r="E39" s="498"/>
      <c r="F39" s="68"/>
      <c r="G39" s="481" t="s">
        <v>817</v>
      </c>
      <c r="H39" s="482"/>
      <c r="I39" s="482"/>
      <c r="J39" s="482"/>
      <c r="K39" s="482"/>
      <c r="L39" s="482"/>
      <c r="M39" s="482"/>
      <c r="N39" s="482"/>
      <c r="O39" s="482"/>
      <c r="P39" s="482"/>
      <c r="Q39" s="482"/>
      <c r="R39" s="482"/>
      <c r="S39" s="482"/>
      <c r="T39" s="482"/>
      <c r="U39" s="483"/>
      <c r="V39" s="68"/>
    </row>
    <row r="40" spans="1:22" ht="22.5" customHeight="1">
      <c r="A40" s="724"/>
      <c r="B40" s="490"/>
      <c r="C40" s="491"/>
      <c r="D40" s="491"/>
      <c r="E40" s="492"/>
      <c r="F40" s="68"/>
      <c r="G40" s="484"/>
      <c r="H40" s="485"/>
      <c r="I40" s="485"/>
      <c r="J40" s="485"/>
      <c r="K40" s="485"/>
      <c r="L40" s="485"/>
      <c r="M40" s="485"/>
      <c r="N40" s="485"/>
      <c r="O40" s="485"/>
      <c r="P40" s="485"/>
      <c r="Q40" s="485"/>
      <c r="R40" s="485"/>
      <c r="S40" s="485"/>
      <c r="T40" s="485"/>
      <c r="U40" s="486"/>
      <c r="V40" s="68"/>
    </row>
    <row r="41" spans="1:22" ht="22.5" customHeight="1" thickBot="1">
      <c r="A41" s="724"/>
      <c r="B41" s="493"/>
      <c r="C41" s="494"/>
      <c r="D41" s="494"/>
      <c r="E41" s="495"/>
      <c r="F41" s="68"/>
      <c r="G41" s="487"/>
      <c r="H41" s="488"/>
      <c r="I41" s="488"/>
      <c r="J41" s="488"/>
      <c r="K41" s="488"/>
      <c r="L41" s="488"/>
      <c r="M41" s="488"/>
      <c r="N41" s="488"/>
      <c r="O41" s="488"/>
      <c r="P41" s="488"/>
      <c r="Q41" s="488"/>
      <c r="R41" s="488"/>
      <c r="S41" s="488"/>
      <c r="T41" s="488"/>
      <c r="U41" s="489"/>
      <c r="V41" s="68"/>
    </row>
    <row r="42" spans="1:22" ht="6.75" customHeight="1" thickTop="1">
      <c r="A42" s="724"/>
      <c r="B42" s="68"/>
      <c r="C42" s="68"/>
      <c r="D42" s="68"/>
      <c r="E42" s="68"/>
      <c r="F42" s="68"/>
      <c r="G42" s="68"/>
      <c r="H42" s="68"/>
      <c r="I42" s="68"/>
      <c r="J42" s="68"/>
      <c r="K42" s="68"/>
      <c r="L42" s="68"/>
      <c r="M42" s="68"/>
      <c r="N42" s="68"/>
      <c r="O42" s="68"/>
      <c r="P42" s="68"/>
      <c r="Q42" s="68"/>
      <c r="R42" s="68"/>
      <c r="S42" s="68"/>
      <c r="T42" s="68"/>
      <c r="U42" s="68"/>
      <c r="V42" s="68"/>
    </row>
    <row r="43" spans="1:22" ht="22.5" customHeight="1">
      <c r="A43" s="724"/>
      <c r="B43" s="511" t="s">
        <v>788</v>
      </c>
      <c r="C43" s="511"/>
      <c r="D43" s="511"/>
      <c r="E43" s="511"/>
      <c r="F43" s="511"/>
      <c r="G43" s="511"/>
      <c r="H43" s="511"/>
      <c r="I43" s="511"/>
      <c r="J43" s="511"/>
      <c r="K43" s="512" t="s">
        <v>789</v>
      </c>
      <c r="L43" s="512"/>
      <c r="M43" s="512"/>
      <c r="N43" s="512"/>
      <c r="O43" s="512"/>
      <c r="P43" s="512"/>
      <c r="Q43" s="512"/>
      <c r="R43" s="513" t="s">
        <v>775</v>
      </c>
      <c r="S43" s="513"/>
      <c r="T43" s="513"/>
      <c r="U43" s="513"/>
      <c r="V43" s="68"/>
    </row>
    <row r="44" spans="1:22" ht="6.75" customHeight="1">
      <c r="A44" s="724"/>
      <c r="B44" s="68"/>
      <c r="C44" s="68"/>
      <c r="D44" s="68"/>
      <c r="E44" s="68"/>
      <c r="F44" s="68"/>
      <c r="G44" s="68"/>
      <c r="H44" s="68"/>
      <c r="I44" s="68"/>
      <c r="J44" s="68"/>
      <c r="K44" s="68"/>
      <c r="L44" s="68"/>
      <c r="M44" s="68"/>
      <c r="N44" s="68"/>
      <c r="O44" s="68"/>
      <c r="P44" s="68"/>
      <c r="Q44" s="68"/>
      <c r="R44" s="68"/>
      <c r="S44" s="68"/>
      <c r="T44" s="68"/>
      <c r="U44" s="68"/>
      <c r="V44" s="68"/>
    </row>
    <row r="45" spans="1:22" ht="22.5" customHeight="1">
      <c r="A45" s="724"/>
      <c r="B45" s="185" t="s">
        <v>226</v>
      </c>
      <c r="C45" s="186"/>
      <c r="D45" s="186"/>
      <c r="E45" s="186"/>
      <c r="F45" s="186"/>
      <c r="G45" s="186"/>
      <c r="H45" s="186"/>
      <c r="I45" s="186"/>
      <c r="J45" s="186"/>
      <c r="K45" s="186"/>
      <c r="L45" s="186"/>
      <c r="M45" s="186"/>
      <c r="N45" s="186"/>
      <c r="O45" s="186"/>
      <c r="P45" s="186"/>
      <c r="Q45" s="186"/>
      <c r="R45" s="186"/>
      <c r="S45" s="186"/>
      <c r="T45" s="186"/>
      <c r="U45" s="187"/>
      <c r="V45" s="68"/>
    </row>
    <row r="46" spans="1:22" ht="22.5" customHeight="1">
      <c r="A46" s="724"/>
      <c r="B46" s="188"/>
      <c r="C46" s="396" t="s">
        <v>207</v>
      </c>
      <c r="D46" s="396"/>
      <c r="E46" s="396"/>
      <c r="F46" s="396"/>
      <c r="G46" s="397" t="s">
        <v>227</v>
      </c>
      <c r="H46" s="397"/>
      <c r="I46" s="397"/>
      <c r="J46" s="397"/>
      <c r="K46" s="397"/>
      <c r="L46" s="397"/>
      <c r="M46" s="397"/>
      <c r="N46" s="397"/>
      <c r="O46" s="397"/>
      <c r="P46" s="397"/>
      <c r="Q46" s="397"/>
      <c r="R46" s="397"/>
      <c r="S46" s="397"/>
      <c r="T46" s="397"/>
      <c r="U46" s="189"/>
      <c r="V46" s="68"/>
    </row>
    <row r="47" spans="1:22" ht="22.5" customHeight="1">
      <c r="A47" s="724"/>
      <c r="B47" s="188"/>
      <c r="C47" s="396" t="s">
        <v>134</v>
      </c>
      <c r="D47" s="396"/>
      <c r="E47" s="396"/>
      <c r="F47" s="396"/>
      <c r="G47" s="397" t="s">
        <v>228</v>
      </c>
      <c r="H47" s="397"/>
      <c r="I47" s="397"/>
      <c r="J47" s="397"/>
      <c r="K47" s="397"/>
      <c r="L47" s="397"/>
      <c r="M47" s="397"/>
      <c r="N47" s="397"/>
      <c r="O47" s="397"/>
      <c r="P47" s="397"/>
      <c r="Q47" s="397"/>
      <c r="R47" s="397"/>
      <c r="S47" s="397"/>
      <c r="T47" s="397"/>
      <c r="U47" s="189"/>
      <c r="V47" s="68"/>
    </row>
    <row r="48" spans="1:22" ht="22.5" customHeight="1">
      <c r="A48" s="724"/>
      <c r="B48" s="188"/>
      <c r="C48" s="396" t="s">
        <v>225</v>
      </c>
      <c r="D48" s="396"/>
      <c r="E48" s="396"/>
      <c r="F48" s="396"/>
      <c r="G48" s="397" t="s">
        <v>229</v>
      </c>
      <c r="H48" s="397"/>
      <c r="I48" s="397"/>
      <c r="J48" s="397"/>
      <c r="K48" s="397"/>
      <c r="L48" s="397"/>
      <c r="M48" s="397"/>
      <c r="N48" s="397"/>
      <c r="O48" s="397"/>
      <c r="P48" s="397"/>
      <c r="Q48" s="397"/>
      <c r="R48" s="397"/>
      <c r="S48" s="397"/>
      <c r="T48" s="397"/>
      <c r="U48" s="189"/>
      <c r="V48" s="68"/>
    </row>
    <row r="49" spans="1:22" ht="22.5" customHeight="1">
      <c r="A49" s="724"/>
      <c r="B49" s="188"/>
      <c r="C49" s="396" t="s">
        <v>209</v>
      </c>
      <c r="D49" s="396"/>
      <c r="E49" s="396"/>
      <c r="F49" s="396"/>
      <c r="G49" s="397" t="s">
        <v>230</v>
      </c>
      <c r="H49" s="397"/>
      <c r="I49" s="397"/>
      <c r="J49" s="397"/>
      <c r="K49" s="397"/>
      <c r="L49" s="397"/>
      <c r="M49" s="397"/>
      <c r="N49" s="397"/>
      <c r="O49" s="397"/>
      <c r="P49" s="397"/>
      <c r="Q49" s="397"/>
      <c r="R49" s="397"/>
      <c r="S49" s="397"/>
      <c r="T49" s="397"/>
      <c r="U49" s="189"/>
      <c r="V49" s="68"/>
    </row>
    <row r="50" spans="1:22" ht="22.5" customHeight="1">
      <c r="A50" s="724"/>
      <c r="B50" s="188"/>
      <c r="C50" s="396" t="s">
        <v>210</v>
      </c>
      <c r="D50" s="396"/>
      <c r="E50" s="396"/>
      <c r="F50" s="396"/>
      <c r="G50" s="397" t="s">
        <v>231</v>
      </c>
      <c r="H50" s="397"/>
      <c r="I50" s="397"/>
      <c r="J50" s="397"/>
      <c r="K50" s="397"/>
      <c r="L50" s="397"/>
      <c r="M50" s="397"/>
      <c r="N50" s="397"/>
      <c r="O50" s="397"/>
      <c r="P50" s="397"/>
      <c r="Q50" s="397"/>
      <c r="R50" s="397"/>
      <c r="S50" s="397"/>
      <c r="T50" s="397"/>
      <c r="U50" s="189"/>
      <c r="V50" s="68"/>
    </row>
    <row r="51" spans="1:22" ht="22.5" customHeight="1">
      <c r="A51" s="724"/>
      <c r="B51" s="188"/>
      <c r="C51" s="396" t="s">
        <v>253</v>
      </c>
      <c r="D51" s="396"/>
      <c r="E51" s="396"/>
      <c r="F51" s="396"/>
      <c r="G51" s="397" t="s">
        <v>254</v>
      </c>
      <c r="H51" s="397"/>
      <c r="I51" s="397"/>
      <c r="J51" s="397"/>
      <c r="K51" s="397"/>
      <c r="L51" s="397"/>
      <c r="M51" s="397"/>
      <c r="N51" s="397"/>
      <c r="O51" s="397"/>
      <c r="P51" s="397"/>
      <c r="Q51" s="397"/>
      <c r="R51" s="397"/>
      <c r="S51" s="397"/>
      <c r="T51" s="397"/>
      <c r="U51" s="189"/>
      <c r="V51" s="68"/>
    </row>
    <row r="52" spans="1:22" ht="22.5" customHeight="1">
      <c r="A52" s="724"/>
      <c r="B52" s="190"/>
      <c r="C52" s="508" t="s">
        <v>325</v>
      </c>
      <c r="D52" s="508"/>
      <c r="E52" s="508"/>
      <c r="F52" s="508"/>
      <c r="G52" s="508"/>
      <c r="H52" s="508"/>
      <c r="I52" s="508"/>
      <c r="J52" s="508"/>
      <c r="K52" s="508"/>
      <c r="L52" s="508"/>
      <c r="M52" s="508"/>
      <c r="N52" s="508"/>
      <c r="O52" s="508"/>
      <c r="P52" s="508"/>
      <c r="Q52" s="508"/>
      <c r="R52" s="508"/>
      <c r="S52" s="508"/>
      <c r="T52" s="508"/>
      <c r="U52" s="509"/>
      <c r="V52" s="68"/>
    </row>
    <row r="53" spans="1:22" ht="22.5" customHeight="1">
      <c r="A53" s="68"/>
      <c r="B53" s="68"/>
      <c r="C53" s="68"/>
      <c r="D53" s="68"/>
      <c r="E53" s="68"/>
      <c r="F53" s="68"/>
      <c r="G53" s="68"/>
      <c r="H53" s="68"/>
      <c r="I53" s="68"/>
      <c r="J53" s="68"/>
      <c r="K53" s="68"/>
      <c r="L53" s="68"/>
      <c r="M53" s="68"/>
      <c r="N53" s="68"/>
      <c r="O53" s="68"/>
      <c r="P53" s="68"/>
      <c r="Q53" s="68"/>
      <c r="R53" s="68"/>
      <c r="S53" s="458" t="s">
        <v>450</v>
      </c>
      <c r="T53" s="458"/>
      <c r="U53" s="458"/>
      <c r="V53" s="68"/>
    </row>
    <row r="54" spans="1:22" ht="22.5" customHeight="1">
      <c r="A54" s="68"/>
      <c r="B54" s="68"/>
      <c r="C54" s="68"/>
      <c r="D54" s="68"/>
      <c r="E54" s="68"/>
      <c r="F54" s="68"/>
      <c r="G54" s="68"/>
      <c r="H54" s="68"/>
      <c r="I54" s="68"/>
      <c r="J54" s="68"/>
      <c r="K54" s="68"/>
      <c r="L54" s="68"/>
      <c r="M54" s="68"/>
      <c r="N54" s="68"/>
      <c r="O54" s="68"/>
      <c r="P54" s="68"/>
      <c r="Q54" s="68"/>
      <c r="R54" s="68"/>
      <c r="S54" s="98"/>
      <c r="T54" s="98"/>
      <c r="U54" s="98"/>
      <c r="V54" s="68"/>
    </row>
    <row r="55" spans="1:22" ht="22.5" customHeight="1">
      <c r="A55" s="724"/>
      <c r="B55" s="352" t="s">
        <v>248</v>
      </c>
      <c r="C55" s="352"/>
      <c r="D55" s="352"/>
      <c r="E55" s="352"/>
      <c r="F55" s="352"/>
      <c r="G55" s="352"/>
      <c r="H55" s="352"/>
      <c r="I55" s="352"/>
      <c r="J55" s="352"/>
      <c r="K55" s="352"/>
      <c r="L55" s="352"/>
      <c r="M55" s="352"/>
      <c r="N55" s="352"/>
      <c r="O55" s="352"/>
      <c r="P55" s="352"/>
      <c r="Q55" s="352"/>
      <c r="R55" s="352"/>
      <c r="S55" s="352"/>
      <c r="T55" s="352"/>
      <c r="U55" s="352"/>
      <c r="V55" s="68"/>
    </row>
    <row r="56" spans="1:22" ht="6" customHeight="1">
      <c r="A56" s="724"/>
      <c r="B56" s="68"/>
      <c r="C56" s="68"/>
      <c r="D56" s="68"/>
      <c r="E56" s="68"/>
      <c r="F56" s="68"/>
      <c r="G56" s="68"/>
      <c r="H56" s="68"/>
      <c r="I56" s="68"/>
      <c r="J56" s="68"/>
      <c r="K56" s="68"/>
      <c r="L56" s="68"/>
      <c r="M56" s="68"/>
      <c r="N56" s="68"/>
      <c r="O56" s="68"/>
      <c r="P56" s="68"/>
      <c r="Q56" s="68"/>
      <c r="R56" s="68"/>
      <c r="S56" s="68"/>
      <c r="T56" s="68"/>
      <c r="U56" s="68"/>
      <c r="V56" s="68"/>
    </row>
    <row r="57" spans="1:22" ht="22.5" customHeight="1">
      <c r="A57" s="724"/>
      <c r="B57" s="353" t="s">
        <v>258</v>
      </c>
      <c r="C57" s="353"/>
      <c r="D57" s="353"/>
      <c r="E57" s="353"/>
      <c r="F57" s="353"/>
      <c r="G57" s="353"/>
      <c r="H57" s="353"/>
      <c r="I57" s="353"/>
      <c r="J57" s="353"/>
      <c r="K57" s="353"/>
      <c r="L57" s="353"/>
      <c r="M57" s="353"/>
      <c r="N57" s="353"/>
      <c r="O57" s="353"/>
      <c r="P57" s="353"/>
      <c r="Q57" s="353"/>
      <c r="R57" s="353"/>
      <c r="S57" s="353"/>
      <c r="T57" s="353"/>
      <c r="U57" s="353"/>
      <c r="V57" s="68"/>
    </row>
    <row r="58" spans="1:22" ht="18.75" customHeight="1">
      <c r="A58" s="724"/>
      <c r="B58" s="394" t="s">
        <v>199</v>
      </c>
      <c r="C58" s="394"/>
      <c r="D58" s="396" t="s">
        <v>200</v>
      </c>
      <c r="E58" s="396"/>
      <c r="F58" s="396"/>
      <c r="G58" s="396"/>
      <c r="H58" s="396"/>
      <c r="I58" s="505" t="s">
        <v>232</v>
      </c>
      <c r="J58" s="505"/>
      <c r="K58" s="505"/>
      <c r="L58" s="505"/>
      <c r="M58" s="505"/>
      <c r="N58" s="394" t="s">
        <v>201</v>
      </c>
      <c r="O58" s="394"/>
      <c r="P58" s="394"/>
      <c r="Q58" s="394"/>
      <c r="R58" s="394" t="s">
        <v>233</v>
      </c>
      <c r="S58" s="394"/>
      <c r="T58" s="394"/>
      <c r="U58" s="394"/>
      <c r="V58" s="68"/>
    </row>
    <row r="59" spans="1:22" ht="19.5" thickBot="1">
      <c r="A59" s="724"/>
      <c r="B59" s="394"/>
      <c r="C59" s="394"/>
      <c r="D59" s="361"/>
      <c r="E59" s="361"/>
      <c r="F59" s="361"/>
      <c r="G59" s="361"/>
      <c r="H59" s="361"/>
      <c r="I59" s="505"/>
      <c r="J59" s="505"/>
      <c r="K59" s="505"/>
      <c r="L59" s="505"/>
      <c r="M59" s="505"/>
      <c r="N59" s="394"/>
      <c r="O59" s="394"/>
      <c r="P59" s="394"/>
      <c r="Q59" s="394"/>
      <c r="R59" s="394"/>
      <c r="S59" s="394"/>
      <c r="T59" s="394"/>
      <c r="U59" s="394"/>
      <c r="V59" s="68"/>
    </row>
    <row r="60" spans="1:22" ht="22.5" customHeight="1">
      <c r="A60" s="724"/>
      <c r="B60" s="394"/>
      <c r="C60" s="395"/>
      <c r="D60" s="499"/>
      <c r="E60" s="500"/>
      <c r="F60" s="500"/>
      <c r="G60" s="500"/>
      <c r="H60" s="501"/>
      <c r="I60" s="506"/>
      <c r="J60" s="507"/>
      <c r="K60" s="507"/>
      <c r="L60" s="507"/>
      <c r="M60" s="507"/>
      <c r="N60" s="510"/>
      <c r="O60" s="510"/>
      <c r="P60" s="510"/>
      <c r="Q60" s="510"/>
      <c r="R60" s="510"/>
      <c r="S60" s="510"/>
      <c r="T60" s="510"/>
      <c r="U60" s="510"/>
      <c r="V60" s="68"/>
    </row>
    <row r="61" spans="1:22" ht="22.5" customHeight="1" thickBot="1">
      <c r="A61" s="724"/>
      <c r="B61" s="394"/>
      <c r="C61" s="395"/>
      <c r="D61" s="502"/>
      <c r="E61" s="503"/>
      <c r="F61" s="503"/>
      <c r="G61" s="503"/>
      <c r="H61" s="504"/>
      <c r="I61" s="506"/>
      <c r="J61" s="507"/>
      <c r="K61" s="507"/>
      <c r="L61" s="507"/>
      <c r="M61" s="507"/>
      <c r="N61" s="510"/>
      <c r="O61" s="510"/>
      <c r="P61" s="510"/>
      <c r="Q61" s="510"/>
      <c r="R61" s="510"/>
      <c r="S61" s="510"/>
      <c r="T61" s="510"/>
      <c r="U61" s="510"/>
      <c r="V61" s="68"/>
    </row>
    <row r="62" spans="1:22" ht="18.75">
      <c r="A62" s="724"/>
      <c r="B62" s="68"/>
      <c r="C62" s="68"/>
      <c r="D62" s="68"/>
      <c r="E62" s="68"/>
      <c r="F62" s="68"/>
      <c r="G62" s="68"/>
      <c r="H62" s="68"/>
      <c r="I62" s="68"/>
      <c r="J62" s="68"/>
      <c r="K62" s="68"/>
      <c r="L62" s="68"/>
      <c r="M62" s="68"/>
      <c r="N62" s="68"/>
      <c r="O62" s="68"/>
      <c r="P62" s="68"/>
      <c r="Q62" s="68"/>
      <c r="R62" s="68"/>
      <c r="S62" s="68"/>
      <c r="T62" s="68"/>
      <c r="U62" s="68"/>
      <c r="V62" s="68"/>
    </row>
    <row r="63" spans="1:22" ht="22.5" customHeight="1" thickBot="1">
      <c r="A63" s="724"/>
      <c r="B63" s="396" t="s">
        <v>234</v>
      </c>
      <c r="C63" s="361"/>
      <c r="D63" s="361"/>
      <c r="E63" s="361"/>
      <c r="F63" s="361"/>
      <c r="G63" s="361"/>
      <c r="H63" s="394" t="s">
        <v>235</v>
      </c>
      <c r="I63" s="394"/>
      <c r="J63" s="394"/>
      <c r="K63" s="395"/>
      <c r="L63" s="361" t="s">
        <v>236</v>
      </c>
      <c r="M63" s="361"/>
      <c r="N63" s="361"/>
      <c r="O63" s="361"/>
      <c r="P63" s="361"/>
      <c r="Q63" s="514" t="s">
        <v>237</v>
      </c>
      <c r="R63" s="394"/>
      <c r="S63" s="394"/>
      <c r="T63" s="394"/>
      <c r="U63" s="394"/>
      <c r="V63" s="68"/>
    </row>
    <row r="64" spans="1:22" ht="18" customHeight="1">
      <c r="A64" s="724"/>
      <c r="B64" s="2" t="s">
        <v>238</v>
      </c>
      <c r="C64" s="534"/>
      <c r="D64" s="535"/>
      <c r="E64" s="535"/>
      <c r="F64" s="535"/>
      <c r="G64" s="536"/>
      <c r="H64" s="558"/>
      <c r="I64" s="559"/>
      <c r="J64" s="559"/>
      <c r="K64" s="560"/>
      <c r="L64" s="499"/>
      <c r="M64" s="500"/>
      <c r="N64" s="500"/>
      <c r="O64" s="500"/>
      <c r="P64" s="501"/>
      <c r="Q64" s="561"/>
      <c r="R64" s="562"/>
      <c r="S64" s="562"/>
      <c r="T64" s="562"/>
      <c r="U64" s="562"/>
      <c r="V64" s="68"/>
    </row>
    <row r="65" spans="1:22" ht="27" customHeight="1" thickBot="1">
      <c r="A65" s="724"/>
      <c r="B65" s="3"/>
      <c r="C65" s="537"/>
      <c r="D65" s="538"/>
      <c r="E65" s="538"/>
      <c r="F65" s="538"/>
      <c r="G65" s="539"/>
      <c r="H65" s="514"/>
      <c r="I65" s="394"/>
      <c r="J65" s="394"/>
      <c r="K65" s="395"/>
      <c r="L65" s="502"/>
      <c r="M65" s="503"/>
      <c r="N65" s="503"/>
      <c r="O65" s="503"/>
      <c r="P65" s="504"/>
      <c r="Q65" s="563"/>
      <c r="R65" s="564"/>
      <c r="S65" s="564"/>
      <c r="T65" s="564"/>
      <c r="U65" s="564"/>
      <c r="V65" s="68"/>
    </row>
    <row r="66" spans="1:22" ht="18.75">
      <c r="A66" s="724"/>
      <c r="B66" s="68"/>
      <c r="C66" s="68"/>
      <c r="D66" s="68"/>
      <c r="E66" s="68"/>
      <c r="F66" s="68"/>
      <c r="G66" s="68"/>
      <c r="H66" s="68"/>
      <c r="I66" s="68"/>
      <c r="J66" s="68"/>
      <c r="K66" s="68"/>
      <c r="L66" s="68"/>
      <c r="M66" s="68"/>
      <c r="N66" s="68"/>
      <c r="O66" s="68"/>
      <c r="P66" s="68"/>
      <c r="Q66" s="68"/>
      <c r="R66" s="68"/>
      <c r="S66" s="68"/>
      <c r="T66" s="68"/>
      <c r="U66" s="68"/>
      <c r="V66" s="68"/>
    </row>
    <row r="67" spans="1:22" ht="22.5" customHeight="1">
      <c r="A67" s="724"/>
      <c r="B67" s="505" t="s">
        <v>272</v>
      </c>
      <c r="C67" s="505"/>
      <c r="D67" s="505"/>
      <c r="E67" s="505"/>
      <c r="F67" s="505"/>
      <c r="G67" s="505"/>
      <c r="H67" s="505"/>
      <c r="I67" s="505"/>
      <c r="J67" s="505"/>
      <c r="K67" s="505"/>
      <c r="L67" s="505"/>
      <c r="M67" s="505"/>
      <c r="N67" s="505"/>
      <c r="O67" s="505"/>
      <c r="P67" s="505"/>
      <c r="Q67" s="505"/>
      <c r="R67" s="505"/>
      <c r="S67" s="505"/>
      <c r="T67" s="505"/>
      <c r="U67" s="505"/>
      <c r="V67" s="68"/>
    </row>
    <row r="68" spans="1:22" ht="22.5" customHeight="1" thickBot="1">
      <c r="A68" s="724"/>
      <c r="B68" s="526" t="s">
        <v>239</v>
      </c>
      <c r="C68" s="526"/>
      <c r="D68" s="526"/>
      <c r="E68" s="526"/>
      <c r="F68" s="526" t="s">
        <v>240</v>
      </c>
      <c r="G68" s="526"/>
      <c r="H68" s="526"/>
      <c r="I68" s="526"/>
      <c r="J68" s="526" t="s">
        <v>241</v>
      </c>
      <c r="K68" s="526"/>
      <c r="L68" s="526"/>
      <c r="M68" s="526"/>
      <c r="N68" s="526" t="s">
        <v>242</v>
      </c>
      <c r="O68" s="526"/>
      <c r="P68" s="526"/>
      <c r="Q68" s="526"/>
      <c r="R68" s="526" t="s">
        <v>243</v>
      </c>
      <c r="S68" s="526"/>
      <c r="T68" s="526"/>
      <c r="U68" s="526"/>
      <c r="V68" s="68"/>
    </row>
    <row r="69" spans="1:22" ht="22.5" customHeight="1">
      <c r="A69" s="724"/>
      <c r="B69" s="527"/>
      <c r="C69" s="528"/>
      <c r="D69" s="528"/>
      <c r="E69" s="529"/>
      <c r="F69" s="527"/>
      <c r="G69" s="528"/>
      <c r="H69" s="528"/>
      <c r="I69" s="529"/>
      <c r="J69" s="527"/>
      <c r="K69" s="528"/>
      <c r="L69" s="528"/>
      <c r="M69" s="529"/>
      <c r="N69" s="527"/>
      <c r="O69" s="528"/>
      <c r="P69" s="528"/>
      <c r="Q69" s="529"/>
      <c r="R69" s="527"/>
      <c r="S69" s="528"/>
      <c r="T69" s="528"/>
      <c r="U69" s="529"/>
      <c r="V69" s="68"/>
    </row>
    <row r="70" spans="1:22" ht="22.5" customHeight="1" thickBot="1">
      <c r="A70" s="724"/>
      <c r="B70" s="530"/>
      <c r="C70" s="531"/>
      <c r="D70" s="531"/>
      <c r="E70" s="532"/>
      <c r="F70" s="530"/>
      <c r="G70" s="531"/>
      <c r="H70" s="531"/>
      <c r="I70" s="532"/>
      <c r="J70" s="530"/>
      <c r="K70" s="531"/>
      <c r="L70" s="531"/>
      <c r="M70" s="532"/>
      <c r="N70" s="530"/>
      <c r="O70" s="531"/>
      <c r="P70" s="531"/>
      <c r="Q70" s="532"/>
      <c r="R70" s="530"/>
      <c r="S70" s="531"/>
      <c r="T70" s="531"/>
      <c r="U70" s="532"/>
      <c r="V70" s="68"/>
    </row>
    <row r="71" spans="1:22" ht="19.5" thickBot="1">
      <c r="A71" s="68"/>
      <c r="B71" s="68"/>
      <c r="C71" s="68"/>
      <c r="D71" s="68"/>
      <c r="E71" s="68"/>
      <c r="F71" s="68"/>
      <c r="G71" s="68"/>
      <c r="H71" s="68"/>
      <c r="I71" s="68"/>
      <c r="J71" s="68"/>
      <c r="K71" s="68"/>
      <c r="L71" s="68"/>
      <c r="M71" s="68"/>
      <c r="N71" s="68"/>
      <c r="O71" s="68"/>
      <c r="P71" s="68"/>
      <c r="Q71" s="68"/>
      <c r="R71" s="68"/>
      <c r="S71" s="68"/>
      <c r="T71" s="68"/>
      <c r="U71" s="68"/>
      <c r="V71" s="68"/>
    </row>
    <row r="72" spans="1:22" ht="22.5" customHeight="1">
      <c r="A72" s="68"/>
      <c r="B72" s="68"/>
      <c r="C72" s="68"/>
      <c r="D72" s="68"/>
      <c r="E72" s="68"/>
      <c r="F72" s="68"/>
      <c r="G72" s="68"/>
      <c r="H72" s="68"/>
      <c r="I72" s="68"/>
      <c r="J72" s="68"/>
      <c r="K72" s="99"/>
      <c r="L72" s="521" t="s">
        <v>247</v>
      </c>
      <c r="M72" s="522"/>
      <c r="N72" s="394"/>
      <c r="O72" s="394"/>
      <c r="P72" s="394"/>
      <c r="Q72" s="515" t="s">
        <v>244</v>
      </c>
      <c r="R72" s="516"/>
      <c r="S72" s="527"/>
      <c r="T72" s="528"/>
      <c r="U72" s="529"/>
      <c r="V72" s="68"/>
    </row>
    <row r="73" spans="1:22" ht="22.5" customHeight="1" thickBot="1">
      <c r="A73" s="68"/>
      <c r="B73" s="68"/>
      <c r="C73" s="68"/>
      <c r="D73" s="68"/>
      <c r="E73" s="68"/>
      <c r="F73" s="68"/>
      <c r="G73" s="68"/>
      <c r="H73" s="68"/>
      <c r="I73" s="68"/>
      <c r="J73" s="68"/>
      <c r="K73" s="99"/>
      <c r="L73" s="522"/>
      <c r="M73" s="522"/>
      <c r="N73" s="523"/>
      <c r="O73" s="523"/>
      <c r="P73" s="523"/>
      <c r="Q73" s="517"/>
      <c r="R73" s="516"/>
      <c r="S73" s="530"/>
      <c r="T73" s="531"/>
      <c r="U73" s="532"/>
      <c r="V73" s="68"/>
    </row>
    <row r="74" spans="1:22" ht="22.5" customHeight="1">
      <c r="A74" s="68"/>
      <c r="B74" s="68"/>
      <c r="C74" s="68"/>
      <c r="D74" s="68"/>
      <c r="E74" s="68"/>
      <c r="F74" s="68"/>
      <c r="G74" s="68"/>
      <c r="H74" s="68"/>
      <c r="I74" s="68"/>
      <c r="J74" s="68"/>
      <c r="K74" s="99"/>
      <c r="L74" s="524" t="s">
        <v>246</v>
      </c>
      <c r="M74" s="525"/>
      <c r="N74" s="394"/>
      <c r="O74" s="394"/>
      <c r="P74" s="394"/>
      <c r="Q74" s="518" t="s">
        <v>245</v>
      </c>
      <c r="R74" s="519"/>
      <c r="S74" s="565"/>
      <c r="T74" s="566"/>
      <c r="U74" s="567"/>
      <c r="V74" s="68"/>
    </row>
    <row r="75" spans="1:22" ht="22.5" customHeight="1" thickBot="1">
      <c r="A75" s="68"/>
      <c r="B75" s="68"/>
      <c r="C75" s="68"/>
      <c r="D75" s="68"/>
      <c r="E75" s="68"/>
      <c r="F75" s="68"/>
      <c r="G75" s="68"/>
      <c r="H75" s="68"/>
      <c r="I75" s="68"/>
      <c r="J75" s="68"/>
      <c r="K75" s="99"/>
      <c r="L75" s="522"/>
      <c r="M75" s="525"/>
      <c r="N75" s="394"/>
      <c r="O75" s="394"/>
      <c r="P75" s="394"/>
      <c r="Q75" s="520"/>
      <c r="R75" s="519"/>
      <c r="S75" s="568"/>
      <c r="T75" s="569"/>
      <c r="U75" s="570"/>
      <c r="V75" s="68"/>
    </row>
    <row r="76" spans="1:22" ht="6.75" customHeight="1">
      <c r="A76" s="68"/>
      <c r="B76" s="68"/>
      <c r="C76" s="68"/>
      <c r="D76" s="68"/>
      <c r="E76" s="68"/>
      <c r="F76" s="68"/>
      <c r="G76" s="68"/>
      <c r="H76" s="68"/>
      <c r="I76" s="68"/>
      <c r="J76" s="68"/>
      <c r="K76" s="68"/>
      <c r="L76" s="68"/>
      <c r="M76" s="68"/>
      <c r="N76" s="68"/>
      <c r="O76" s="68"/>
      <c r="P76" s="68"/>
      <c r="Q76" s="68"/>
      <c r="R76" s="68"/>
      <c r="S76" s="68"/>
      <c r="T76" s="68"/>
      <c r="U76" s="68"/>
      <c r="V76" s="68"/>
    </row>
    <row r="77" spans="1:22" ht="22.5" customHeight="1">
      <c r="A77" s="68"/>
      <c r="B77" s="185" t="s">
        <v>226</v>
      </c>
      <c r="C77" s="186"/>
      <c r="D77" s="186"/>
      <c r="E77" s="186"/>
      <c r="F77" s="186"/>
      <c r="G77" s="186"/>
      <c r="H77" s="186"/>
      <c r="I77" s="186"/>
      <c r="J77" s="186"/>
      <c r="K77" s="186"/>
      <c r="L77" s="186"/>
      <c r="M77" s="186"/>
      <c r="N77" s="186"/>
      <c r="O77" s="186"/>
      <c r="P77" s="186"/>
      <c r="Q77" s="186"/>
      <c r="R77" s="186"/>
      <c r="S77" s="186"/>
      <c r="T77" s="186"/>
      <c r="U77" s="187"/>
      <c r="V77" s="68"/>
    </row>
    <row r="78" spans="1:22" ht="22.5" customHeight="1">
      <c r="A78" s="68"/>
      <c r="B78" s="188"/>
      <c r="C78" s="354" t="s">
        <v>297</v>
      </c>
      <c r="D78" s="354"/>
      <c r="E78" s="354"/>
      <c r="F78" s="354"/>
      <c r="G78" s="354"/>
      <c r="H78" s="354"/>
      <c r="I78" s="354"/>
      <c r="J78" s="354"/>
      <c r="K78" s="354"/>
      <c r="L78" s="354"/>
      <c r="M78" s="354"/>
      <c r="N78" s="354"/>
      <c r="O78" s="354"/>
      <c r="P78" s="354"/>
      <c r="Q78" s="354"/>
      <c r="R78" s="354"/>
      <c r="S78" s="354"/>
      <c r="T78" s="354"/>
      <c r="U78" s="189"/>
      <c r="V78" s="68"/>
    </row>
    <row r="79" spans="1:22" ht="22.5" customHeight="1">
      <c r="A79" s="68"/>
      <c r="B79" s="188"/>
      <c r="C79" s="354" t="s">
        <v>249</v>
      </c>
      <c r="D79" s="354"/>
      <c r="E79" s="354"/>
      <c r="F79" s="354"/>
      <c r="G79" s="354"/>
      <c r="H79" s="354"/>
      <c r="I79" s="354"/>
      <c r="J79" s="354"/>
      <c r="K79" s="354"/>
      <c r="L79" s="354"/>
      <c r="M79" s="354"/>
      <c r="N79" s="354"/>
      <c r="O79" s="354"/>
      <c r="P79" s="354"/>
      <c r="Q79" s="354"/>
      <c r="R79" s="354"/>
      <c r="S79" s="354"/>
      <c r="T79" s="354"/>
      <c r="U79" s="189"/>
      <c r="V79" s="68"/>
    </row>
    <row r="80" spans="1:22" ht="22.5" customHeight="1">
      <c r="A80" s="68"/>
      <c r="B80" s="188"/>
      <c r="C80" s="586" t="s">
        <v>804</v>
      </c>
      <c r="D80" s="587"/>
      <c r="E80" s="587"/>
      <c r="F80" s="587"/>
      <c r="G80" s="587"/>
      <c r="H80" s="587"/>
      <c r="I80" s="587"/>
      <c r="J80" s="587"/>
      <c r="K80" s="587"/>
      <c r="L80" s="587"/>
      <c r="M80" s="587"/>
      <c r="N80" s="587"/>
      <c r="O80" s="587"/>
      <c r="P80" s="587"/>
      <c r="Q80" s="587"/>
      <c r="R80" s="587"/>
      <c r="S80" s="587"/>
      <c r="T80" s="587"/>
      <c r="U80" s="189"/>
      <c r="V80" s="68"/>
    </row>
    <row r="81" spans="1:35" ht="22.5" customHeight="1">
      <c r="A81" s="68"/>
      <c r="B81" s="190"/>
      <c r="C81" s="508"/>
      <c r="D81" s="508"/>
      <c r="E81" s="508"/>
      <c r="F81" s="508"/>
      <c r="G81" s="508"/>
      <c r="H81" s="508"/>
      <c r="I81" s="508"/>
      <c r="J81" s="508"/>
      <c r="K81" s="508"/>
      <c r="L81" s="508"/>
      <c r="M81" s="508"/>
      <c r="N81" s="508"/>
      <c r="O81" s="508"/>
      <c r="P81" s="508"/>
      <c r="Q81" s="508"/>
      <c r="R81" s="508"/>
      <c r="S81" s="508"/>
      <c r="T81" s="508"/>
      <c r="U81" s="509"/>
      <c r="V81" s="68"/>
    </row>
    <row r="82" spans="1:35" ht="22.5" customHeight="1">
      <c r="A82" s="68"/>
      <c r="B82" s="68"/>
      <c r="C82" s="68"/>
      <c r="D82" s="68"/>
      <c r="E82" s="68"/>
      <c r="F82" s="68"/>
      <c r="G82" s="68"/>
      <c r="H82" s="68"/>
      <c r="I82" s="68"/>
      <c r="J82" s="68"/>
      <c r="K82" s="68"/>
      <c r="L82" s="68"/>
      <c r="M82" s="68"/>
      <c r="N82" s="68"/>
      <c r="O82" s="68"/>
      <c r="P82" s="68"/>
      <c r="Q82" s="68"/>
      <c r="R82" s="68"/>
      <c r="S82" s="458" t="s">
        <v>450</v>
      </c>
      <c r="T82" s="458"/>
      <c r="U82" s="458"/>
      <c r="V82" s="68"/>
    </row>
    <row r="83" spans="1:35" ht="22.5" customHeight="1">
      <c r="A83" s="68"/>
      <c r="B83" s="68"/>
      <c r="C83" s="68"/>
      <c r="D83" s="68"/>
      <c r="E83" s="68"/>
      <c r="F83" s="68"/>
      <c r="G83" s="68"/>
      <c r="H83" s="68"/>
      <c r="I83" s="68"/>
      <c r="J83" s="68"/>
      <c r="K83" s="68"/>
      <c r="L83" s="68"/>
      <c r="M83" s="68"/>
      <c r="N83" s="68"/>
      <c r="O83" s="68"/>
      <c r="P83" s="68"/>
      <c r="Q83" s="68"/>
      <c r="R83" s="68"/>
      <c r="S83" s="68"/>
      <c r="T83" s="68"/>
      <c r="U83" s="68"/>
      <c r="V83" s="68"/>
    </row>
    <row r="84" spans="1:35" ht="22.5" customHeight="1">
      <c r="A84" s="724"/>
      <c r="B84" s="352" t="s">
        <v>250</v>
      </c>
      <c r="C84" s="352"/>
      <c r="D84" s="352"/>
      <c r="E84" s="352"/>
      <c r="F84" s="352"/>
      <c r="G84" s="352"/>
      <c r="H84" s="352"/>
      <c r="I84" s="352"/>
      <c r="J84" s="352"/>
      <c r="K84" s="352"/>
      <c r="L84" s="352"/>
      <c r="M84" s="352"/>
      <c r="N84" s="352"/>
      <c r="O84" s="352"/>
      <c r="P84" s="352"/>
      <c r="Q84" s="352"/>
      <c r="R84" s="352"/>
      <c r="S84" s="352"/>
      <c r="T84" s="352"/>
      <c r="U84" s="352"/>
      <c r="V84" s="68"/>
    </row>
    <row r="85" spans="1:35" ht="6" customHeight="1">
      <c r="A85" s="724"/>
      <c r="B85" s="68"/>
      <c r="C85" s="68"/>
      <c r="D85" s="68"/>
      <c r="E85" s="68"/>
      <c r="F85" s="68"/>
      <c r="G85" s="68"/>
      <c r="H85" s="68"/>
      <c r="I85" s="68"/>
      <c r="J85" s="68"/>
      <c r="K85" s="68"/>
      <c r="L85" s="68"/>
      <c r="M85" s="68"/>
      <c r="N85" s="68"/>
      <c r="O85" s="68"/>
      <c r="P85" s="68"/>
      <c r="Q85" s="68"/>
      <c r="R85" s="68"/>
      <c r="S85" s="68"/>
      <c r="T85" s="68"/>
      <c r="U85" s="68"/>
      <c r="V85" s="68"/>
    </row>
    <row r="86" spans="1:35" s="1" customFormat="1" ht="22.5" customHeight="1" thickBot="1">
      <c r="A86" s="724"/>
      <c r="B86" s="588" t="s">
        <v>259</v>
      </c>
      <c r="C86" s="588"/>
      <c r="D86" s="588"/>
      <c r="E86" s="588"/>
      <c r="F86" s="588"/>
      <c r="G86" s="588"/>
      <c r="H86" s="588"/>
      <c r="I86" s="588"/>
      <c r="J86" s="588"/>
      <c r="K86" s="588"/>
      <c r="L86" s="588"/>
      <c r="M86" s="588"/>
      <c r="N86" s="588"/>
      <c r="O86" s="588"/>
      <c r="P86" s="588"/>
      <c r="Q86" s="588"/>
      <c r="R86" s="588"/>
      <c r="S86" s="588"/>
      <c r="T86" s="588"/>
      <c r="U86" s="588"/>
      <c r="V86" s="80"/>
      <c r="W86" s="119"/>
      <c r="X86" s="119"/>
      <c r="Y86" s="119"/>
      <c r="Z86" s="119"/>
      <c r="AA86" s="119"/>
      <c r="AB86" s="119"/>
      <c r="AC86" s="119"/>
      <c r="AD86" s="119"/>
      <c r="AE86" s="119"/>
      <c r="AF86" s="119"/>
      <c r="AG86" s="119"/>
      <c r="AH86" s="119"/>
      <c r="AI86" s="119"/>
    </row>
    <row r="87" spans="1:35" s="1" customFormat="1" ht="22.5" customHeight="1" thickBot="1">
      <c r="A87" s="724"/>
      <c r="B87" s="4" t="s">
        <v>98</v>
      </c>
      <c r="C87" s="540" t="s">
        <v>145</v>
      </c>
      <c r="D87" s="541"/>
      <c r="E87" s="542"/>
      <c r="F87" s="582" t="s">
        <v>205</v>
      </c>
      <c r="G87" s="582"/>
      <c r="H87" s="582" t="s">
        <v>251</v>
      </c>
      <c r="I87" s="582"/>
      <c r="J87" s="583"/>
      <c r="K87" s="80"/>
      <c r="L87" s="540" t="s">
        <v>255</v>
      </c>
      <c r="M87" s="541"/>
      <c r="N87" s="544"/>
      <c r="O87" s="613"/>
      <c r="P87" s="614"/>
      <c r="Q87" s="614"/>
      <c r="R87" s="614"/>
      <c r="S87" s="614"/>
      <c r="T87" s="614"/>
      <c r="U87" s="615"/>
      <c r="V87" s="80"/>
      <c r="W87" s="119"/>
      <c r="X87" s="119"/>
      <c r="Y87" s="119"/>
      <c r="Z87" s="119"/>
      <c r="AA87" s="119"/>
      <c r="AB87" s="119"/>
      <c r="AC87" s="119"/>
      <c r="AD87" s="119"/>
      <c r="AE87" s="119"/>
      <c r="AF87" s="119"/>
      <c r="AG87" s="119"/>
      <c r="AH87" s="119"/>
      <c r="AI87" s="119"/>
    </row>
    <row r="88" spans="1:35" s="1" customFormat="1" ht="22.5" customHeight="1">
      <c r="A88" s="724"/>
      <c r="B88" s="5">
        <v>1</v>
      </c>
      <c r="C88" s="543"/>
      <c r="D88" s="476"/>
      <c r="E88" s="477"/>
      <c r="F88" s="584"/>
      <c r="G88" s="584"/>
      <c r="H88" s="475"/>
      <c r="I88" s="476"/>
      <c r="J88" s="585"/>
      <c r="K88" s="80"/>
      <c r="L88" s="545" t="s">
        <v>256</v>
      </c>
      <c r="M88" s="546"/>
      <c r="N88" s="547"/>
      <c r="O88" s="616"/>
      <c r="P88" s="617"/>
      <c r="Q88" s="617"/>
      <c r="R88" s="617"/>
      <c r="S88" s="617"/>
      <c r="T88" s="617"/>
      <c r="U88" s="618"/>
      <c r="V88" s="80"/>
      <c r="W88" s="119"/>
      <c r="X88" s="119"/>
      <c r="Y88" s="119"/>
      <c r="Z88" s="119"/>
      <c r="AA88" s="119"/>
      <c r="AB88" s="119"/>
      <c r="AC88" s="119"/>
      <c r="AD88" s="119"/>
      <c r="AE88" s="119"/>
      <c r="AF88" s="119"/>
      <c r="AG88" s="119"/>
      <c r="AH88" s="119"/>
      <c r="AI88" s="119"/>
    </row>
    <row r="89" spans="1:35" s="1" customFormat="1" ht="22.5" customHeight="1" thickBot="1">
      <c r="A89" s="724"/>
      <c r="B89" s="5">
        <v>2</v>
      </c>
      <c r="C89" s="533"/>
      <c r="D89" s="479"/>
      <c r="E89" s="480"/>
      <c r="F89" s="551"/>
      <c r="G89" s="551"/>
      <c r="H89" s="552"/>
      <c r="I89" s="553"/>
      <c r="J89" s="554"/>
      <c r="K89" s="80"/>
      <c r="L89" s="548" t="s">
        <v>257</v>
      </c>
      <c r="M89" s="549"/>
      <c r="N89" s="550"/>
      <c r="O89" s="555"/>
      <c r="P89" s="556"/>
      <c r="Q89" s="556"/>
      <c r="R89" s="556"/>
      <c r="S89" s="556"/>
      <c r="T89" s="556"/>
      <c r="U89" s="557"/>
      <c r="V89" s="80"/>
      <c r="W89" s="119"/>
      <c r="X89" s="119"/>
      <c r="Y89" s="119"/>
      <c r="Z89" s="119"/>
      <c r="AA89" s="119"/>
      <c r="AB89" s="119"/>
      <c r="AC89" s="119"/>
      <c r="AD89" s="119"/>
      <c r="AE89" s="119"/>
      <c r="AF89" s="119"/>
      <c r="AG89" s="119"/>
      <c r="AH89" s="119"/>
      <c r="AI89" s="119"/>
    </row>
    <row r="90" spans="1:35" s="1" customFormat="1" ht="22.5" customHeight="1">
      <c r="A90" s="724"/>
      <c r="B90" s="5">
        <v>3</v>
      </c>
      <c r="C90" s="533"/>
      <c r="D90" s="479"/>
      <c r="E90" s="480"/>
      <c r="F90" s="551"/>
      <c r="G90" s="551"/>
      <c r="H90" s="552"/>
      <c r="I90" s="553"/>
      <c r="J90" s="554"/>
      <c r="K90" s="80"/>
      <c r="L90" s="80"/>
      <c r="M90" s="80"/>
      <c r="N90" s="80"/>
      <c r="O90" s="80"/>
      <c r="P90" s="80"/>
      <c r="Q90" s="80"/>
      <c r="R90" s="80"/>
      <c r="S90" s="80"/>
      <c r="T90" s="80"/>
      <c r="U90" s="80"/>
      <c r="V90" s="80"/>
      <c r="W90" s="119"/>
      <c r="X90" s="119"/>
      <c r="Y90" s="119"/>
      <c r="Z90" s="119"/>
      <c r="AA90" s="119"/>
      <c r="AB90" s="119"/>
      <c r="AC90" s="119"/>
      <c r="AD90" s="119"/>
      <c r="AE90" s="119"/>
      <c r="AF90" s="119"/>
      <c r="AG90" s="119"/>
      <c r="AH90" s="119"/>
      <c r="AI90" s="119"/>
    </row>
    <row r="91" spans="1:35" s="1" customFormat="1" ht="22.5" customHeight="1">
      <c r="A91" s="724"/>
      <c r="B91" s="5">
        <v>4</v>
      </c>
      <c r="C91" s="533"/>
      <c r="D91" s="479"/>
      <c r="E91" s="480"/>
      <c r="F91" s="551"/>
      <c r="G91" s="551"/>
      <c r="H91" s="552"/>
      <c r="I91" s="553"/>
      <c r="J91" s="554"/>
      <c r="K91" s="80"/>
      <c r="L91" s="185" t="s">
        <v>226</v>
      </c>
      <c r="M91" s="191"/>
      <c r="N91" s="191"/>
      <c r="O91" s="191"/>
      <c r="P91" s="191"/>
      <c r="Q91" s="191"/>
      <c r="R91" s="191"/>
      <c r="S91" s="191"/>
      <c r="T91" s="191"/>
      <c r="U91" s="192"/>
      <c r="V91" s="80"/>
      <c r="W91" s="119"/>
      <c r="X91" s="119"/>
      <c r="Y91" s="119"/>
      <c r="Z91" s="119"/>
      <c r="AA91" s="119"/>
      <c r="AB91" s="119"/>
      <c r="AC91" s="119"/>
      <c r="AD91" s="119"/>
      <c r="AE91" s="119"/>
      <c r="AF91" s="119"/>
      <c r="AG91" s="119"/>
      <c r="AH91" s="119"/>
      <c r="AI91" s="119"/>
    </row>
    <row r="92" spans="1:35" s="1" customFormat="1" ht="22.5" customHeight="1">
      <c r="A92" s="724"/>
      <c r="B92" s="5">
        <v>5</v>
      </c>
      <c r="C92" s="533"/>
      <c r="D92" s="479"/>
      <c r="E92" s="480"/>
      <c r="F92" s="551"/>
      <c r="G92" s="551"/>
      <c r="H92" s="552"/>
      <c r="I92" s="553"/>
      <c r="J92" s="554"/>
      <c r="K92" s="80"/>
      <c r="L92" s="193"/>
      <c r="M92" s="581" t="s">
        <v>261</v>
      </c>
      <c r="N92" s="581"/>
      <c r="O92" s="571" t="s">
        <v>265</v>
      </c>
      <c r="P92" s="571"/>
      <c r="Q92" s="571"/>
      <c r="R92" s="571"/>
      <c r="S92" s="571"/>
      <c r="T92" s="571"/>
      <c r="U92" s="194"/>
      <c r="V92" s="80"/>
      <c r="W92" s="119"/>
      <c r="X92" s="119"/>
      <c r="Y92" s="119"/>
      <c r="Z92" s="119"/>
      <c r="AA92" s="119"/>
      <c r="AB92" s="119"/>
      <c r="AC92" s="119"/>
      <c r="AD92" s="119"/>
      <c r="AE92" s="119"/>
      <c r="AF92" s="119"/>
      <c r="AG92" s="119"/>
      <c r="AH92" s="119"/>
      <c r="AI92" s="119"/>
    </row>
    <row r="93" spans="1:35" s="1" customFormat="1" ht="22.5" customHeight="1">
      <c r="A93" s="724"/>
      <c r="B93" s="5">
        <v>6</v>
      </c>
      <c r="C93" s="533"/>
      <c r="D93" s="479"/>
      <c r="E93" s="480"/>
      <c r="F93" s="551"/>
      <c r="G93" s="551"/>
      <c r="H93" s="552"/>
      <c r="I93" s="553"/>
      <c r="J93" s="554"/>
      <c r="K93" s="80"/>
      <c r="L93" s="193"/>
      <c r="M93" s="581"/>
      <c r="N93" s="581"/>
      <c r="O93" s="571"/>
      <c r="P93" s="571"/>
      <c r="Q93" s="571"/>
      <c r="R93" s="571"/>
      <c r="S93" s="571"/>
      <c r="T93" s="571"/>
      <c r="U93" s="194"/>
      <c r="V93" s="80"/>
      <c r="W93" s="119"/>
      <c r="X93" s="119"/>
      <c r="Y93" s="119"/>
      <c r="Z93" s="119"/>
      <c r="AA93" s="119"/>
      <c r="AB93" s="119"/>
      <c r="AC93" s="119"/>
      <c r="AD93" s="119"/>
      <c r="AE93" s="119"/>
      <c r="AF93" s="119"/>
      <c r="AG93" s="119"/>
      <c r="AH93" s="119"/>
      <c r="AI93" s="119"/>
    </row>
    <row r="94" spans="1:35" s="1" customFormat="1" ht="22.5" customHeight="1">
      <c r="A94" s="80"/>
      <c r="B94" s="5">
        <v>7</v>
      </c>
      <c r="C94" s="533"/>
      <c r="D94" s="479"/>
      <c r="E94" s="480"/>
      <c r="F94" s="551"/>
      <c r="G94" s="551"/>
      <c r="H94" s="552"/>
      <c r="I94" s="553"/>
      <c r="J94" s="554"/>
      <c r="K94" s="80"/>
      <c r="L94" s="193"/>
      <c r="M94" s="581" t="s">
        <v>262</v>
      </c>
      <c r="N94" s="581"/>
      <c r="O94" s="621" t="s">
        <v>266</v>
      </c>
      <c r="P94" s="621"/>
      <c r="Q94" s="621"/>
      <c r="R94" s="621"/>
      <c r="S94" s="621"/>
      <c r="T94" s="621"/>
      <c r="U94" s="194"/>
      <c r="V94" s="80"/>
      <c r="W94" s="119"/>
      <c r="X94" s="119"/>
      <c r="Y94" s="119"/>
      <c r="Z94" s="119"/>
      <c r="AA94" s="119"/>
      <c r="AB94" s="119"/>
      <c r="AC94" s="119"/>
      <c r="AD94" s="119"/>
      <c r="AE94" s="119"/>
      <c r="AF94" s="119"/>
      <c r="AG94" s="119"/>
      <c r="AH94" s="119"/>
      <c r="AI94" s="119"/>
    </row>
    <row r="95" spans="1:35" s="1" customFormat="1" ht="22.5" customHeight="1">
      <c r="A95" s="80"/>
      <c r="B95" s="5">
        <v>8</v>
      </c>
      <c r="C95" s="533"/>
      <c r="D95" s="479"/>
      <c r="E95" s="480"/>
      <c r="F95" s="551"/>
      <c r="G95" s="551"/>
      <c r="H95" s="552"/>
      <c r="I95" s="553"/>
      <c r="J95" s="554"/>
      <c r="K95" s="80"/>
      <c r="L95" s="193"/>
      <c r="M95" s="581" t="s">
        <v>263</v>
      </c>
      <c r="N95" s="581"/>
      <c r="O95" s="571" t="s">
        <v>270</v>
      </c>
      <c r="P95" s="571"/>
      <c r="Q95" s="571"/>
      <c r="R95" s="571"/>
      <c r="S95" s="571"/>
      <c r="T95" s="571"/>
      <c r="U95" s="195"/>
      <c r="V95" s="80"/>
      <c r="W95" s="119"/>
      <c r="X95" s="119"/>
      <c r="Y95" s="119"/>
      <c r="Z95" s="119"/>
      <c r="AA95" s="119"/>
      <c r="AB95" s="119"/>
      <c r="AC95" s="119"/>
      <c r="AD95" s="119"/>
      <c r="AE95" s="119"/>
      <c r="AF95" s="119"/>
      <c r="AG95" s="119"/>
      <c r="AH95" s="119"/>
      <c r="AI95" s="119"/>
    </row>
    <row r="96" spans="1:35" s="1" customFormat="1" ht="22.5" customHeight="1">
      <c r="A96" s="80"/>
      <c r="B96" s="5">
        <v>9</v>
      </c>
      <c r="C96" s="533"/>
      <c r="D96" s="479"/>
      <c r="E96" s="480"/>
      <c r="F96" s="551"/>
      <c r="G96" s="551"/>
      <c r="H96" s="552"/>
      <c r="I96" s="553"/>
      <c r="J96" s="554"/>
      <c r="K96" s="80"/>
      <c r="L96" s="193"/>
      <c r="M96" s="581"/>
      <c r="N96" s="581"/>
      <c r="O96" s="571"/>
      <c r="P96" s="571"/>
      <c r="Q96" s="571"/>
      <c r="R96" s="571"/>
      <c r="S96" s="571"/>
      <c r="T96" s="571"/>
      <c r="U96" s="195"/>
      <c r="V96" s="80"/>
      <c r="W96" s="119"/>
      <c r="X96" s="119"/>
      <c r="Y96" s="119"/>
      <c r="Z96" s="119"/>
      <c r="AA96" s="119"/>
      <c r="AB96" s="119"/>
      <c r="AC96" s="119"/>
      <c r="AD96" s="119"/>
      <c r="AE96" s="119"/>
      <c r="AF96" s="119"/>
      <c r="AG96" s="119"/>
      <c r="AH96" s="119"/>
      <c r="AI96" s="119"/>
    </row>
    <row r="97" spans="1:35" s="1" customFormat="1" ht="22.5" customHeight="1">
      <c r="A97" s="80"/>
      <c r="B97" s="5">
        <v>10</v>
      </c>
      <c r="C97" s="533"/>
      <c r="D97" s="479"/>
      <c r="E97" s="480"/>
      <c r="F97" s="551"/>
      <c r="G97" s="551"/>
      <c r="H97" s="552"/>
      <c r="I97" s="553"/>
      <c r="J97" s="554"/>
      <c r="K97" s="80"/>
      <c r="L97" s="193"/>
      <c r="M97" s="581"/>
      <c r="N97" s="581"/>
      <c r="O97" s="571"/>
      <c r="P97" s="571"/>
      <c r="Q97" s="571"/>
      <c r="R97" s="571"/>
      <c r="S97" s="571"/>
      <c r="T97" s="571"/>
      <c r="U97" s="195"/>
      <c r="V97" s="80"/>
      <c r="W97" s="119"/>
      <c r="X97" s="119"/>
      <c r="Y97" s="119"/>
      <c r="Z97" s="119"/>
      <c r="AA97" s="119"/>
      <c r="AB97" s="119"/>
      <c r="AC97" s="119"/>
      <c r="AD97" s="119"/>
      <c r="AE97" s="119"/>
      <c r="AF97" s="119"/>
      <c r="AG97" s="119"/>
      <c r="AH97" s="119"/>
      <c r="AI97" s="119"/>
    </row>
    <row r="98" spans="1:35" s="1" customFormat="1" ht="22.5" customHeight="1">
      <c r="A98" s="80"/>
      <c r="B98" s="5">
        <v>11</v>
      </c>
      <c r="C98" s="533"/>
      <c r="D98" s="479"/>
      <c r="E98" s="480"/>
      <c r="F98" s="551"/>
      <c r="G98" s="551"/>
      <c r="H98" s="552"/>
      <c r="I98" s="553"/>
      <c r="J98" s="554"/>
      <c r="K98" s="68"/>
      <c r="L98" s="188"/>
      <c r="M98" s="581" t="s">
        <v>264</v>
      </c>
      <c r="N98" s="581"/>
      <c r="O98" s="571" t="s">
        <v>267</v>
      </c>
      <c r="P98" s="571"/>
      <c r="Q98" s="571"/>
      <c r="R98" s="571"/>
      <c r="S98" s="571"/>
      <c r="T98" s="571"/>
      <c r="U98" s="194"/>
      <c r="V98" s="68"/>
      <c r="W98" s="118"/>
      <c r="X98" s="119"/>
      <c r="Y98" s="119"/>
      <c r="Z98" s="119"/>
      <c r="AA98" s="119"/>
      <c r="AB98" s="119"/>
      <c r="AC98" s="119"/>
      <c r="AD98" s="119"/>
      <c r="AE98" s="119"/>
      <c r="AF98" s="119"/>
      <c r="AG98" s="119"/>
      <c r="AH98" s="119"/>
      <c r="AI98" s="119"/>
    </row>
    <row r="99" spans="1:35" s="1" customFormat="1" ht="22.5" customHeight="1" thickBot="1">
      <c r="A99" s="80"/>
      <c r="B99" s="6">
        <v>12</v>
      </c>
      <c r="C99" s="592"/>
      <c r="D99" s="436"/>
      <c r="E99" s="437"/>
      <c r="F99" s="573"/>
      <c r="G99" s="573"/>
      <c r="H99" s="435"/>
      <c r="I99" s="436"/>
      <c r="J99" s="574"/>
      <c r="K99" s="68"/>
      <c r="L99" s="188"/>
      <c r="M99" s="581"/>
      <c r="N99" s="581"/>
      <c r="O99" s="571"/>
      <c r="P99" s="571"/>
      <c r="Q99" s="571"/>
      <c r="R99" s="571"/>
      <c r="S99" s="571"/>
      <c r="T99" s="571"/>
      <c r="U99" s="194"/>
      <c r="V99" s="68"/>
      <c r="W99" s="118"/>
      <c r="X99" s="118"/>
      <c r="Y99" s="119"/>
      <c r="Z99" s="119"/>
      <c r="AA99" s="119"/>
      <c r="AB99" s="119"/>
      <c r="AC99" s="119"/>
      <c r="AD99" s="119"/>
      <c r="AE99" s="119"/>
      <c r="AF99" s="119"/>
      <c r="AG99" s="119"/>
      <c r="AH99" s="119"/>
      <c r="AI99" s="119"/>
    </row>
    <row r="100" spans="1:35" s="1" customFormat="1" ht="22.5" customHeight="1" thickBot="1">
      <c r="A100" s="80"/>
      <c r="B100" s="622" t="s">
        <v>138</v>
      </c>
      <c r="C100" s="623"/>
      <c r="D100" s="623"/>
      <c r="E100" s="623"/>
      <c r="F100" s="623"/>
      <c r="G100" s="548"/>
      <c r="H100" s="575"/>
      <c r="I100" s="576"/>
      <c r="J100" s="577"/>
      <c r="K100" s="68"/>
      <c r="L100" s="188"/>
      <c r="M100" s="593" t="s">
        <v>268</v>
      </c>
      <c r="N100" s="593"/>
      <c r="O100" s="572" t="s">
        <v>269</v>
      </c>
      <c r="P100" s="572"/>
      <c r="Q100" s="572"/>
      <c r="R100" s="572"/>
      <c r="S100" s="572"/>
      <c r="T100" s="572"/>
      <c r="U100" s="189"/>
      <c r="V100" s="68"/>
      <c r="W100" s="118"/>
      <c r="X100" s="118"/>
      <c r="Y100" s="119"/>
      <c r="Z100" s="119"/>
      <c r="AA100" s="119"/>
      <c r="AB100" s="119"/>
      <c r="AC100" s="119"/>
      <c r="AD100" s="119"/>
      <c r="AE100" s="119"/>
      <c r="AF100" s="119"/>
      <c r="AG100" s="119"/>
      <c r="AH100" s="119"/>
      <c r="AI100" s="119"/>
    </row>
    <row r="101" spans="1:35" s="1" customFormat="1" ht="22.5" customHeight="1">
      <c r="A101" s="80"/>
      <c r="B101" s="624" t="s">
        <v>136</v>
      </c>
      <c r="C101" s="624"/>
      <c r="D101" s="624"/>
      <c r="E101" s="624"/>
      <c r="F101" s="624"/>
      <c r="G101" s="624"/>
      <c r="H101" s="578">
        <f>SUM(H88:J99,H100)</f>
        <v>0</v>
      </c>
      <c r="I101" s="579"/>
      <c r="J101" s="580"/>
      <c r="K101" s="68"/>
      <c r="L101" s="188"/>
      <c r="M101" s="593"/>
      <c r="N101" s="593"/>
      <c r="O101" s="572"/>
      <c r="P101" s="572"/>
      <c r="Q101" s="572"/>
      <c r="R101" s="572"/>
      <c r="S101" s="572"/>
      <c r="T101" s="572"/>
      <c r="U101" s="189"/>
      <c r="V101" s="68"/>
      <c r="W101" s="118"/>
      <c r="X101" s="118"/>
      <c r="Y101" s="119"/>
      <c r="Z101" s="119"/>
      <c r="AA101" s="119"/>
      <c r="AB101" s="119"/>
      <c r="AC101" s="119"/>
      <c r="AD101" s="119"/>
      <c r="AE101" s="119"/>
      <c r="AF101" s="119"/>
      <c r="AG101" s="119"/>
      <c r="AH101" s="119"/>
      <c r="AI101" s="119"/>
    </row>
    <row r="102" spans="1:35" ht="22.5" customHeight="1">
      <c r="A102" s="68"/>
      <c r="B102" s="68"/>
      <c r="C102" s="68"/>
      <c r="D102" s="68"/>
      <c r="E102" s="68"/>
      <c r="F102" s="68"/>
      <c r="G102" s="68"/>
      <c r="H102" s="68"/>
      <c r="I102" s="68"/>
      <c r="J102" s="68"/>
      <c r="K102" s="68"/>
      <c r="L102" s="190"/>
      <c r="M102" s="196"/>
      <c r="N102" s="196"/>
      <c r="O102" s="196"/>
      <c r="P102" s="196"/>
      <c r="Q102" s="196"/>
      <c r="R102" s="196"/>
      <c r="S102" s="196"/>
      <c r="T102" s="196"/>
      <c r="U102" s="197"/>
      <c r="V102" s="68"/>
    </row>
    <row r="103" spans="1:35" ht="22.5" customHeight="1">
      <c r="A103" s="68"/>
      <c r="B103" s="68"/>
      <c r="C103" s="68"/>
      <c r="D103" s="68"/>
      <c r="E103" s="68"/>
      <c r="F103" s="100"/>
      <c r="G103" s="68"/>
      <c r="H103" s="68"/>
      <c r="I103" s="68"/>
      <c r="J103" s="68"/>
      <c r="K103" s="68"/>
      <c r="L103" s="68"/>
      <c r="M103" s="68"/>
      <c r="N103" s="68"/>
      <c r="O103" s="68"/>
      <c r="P103" s="68"/>
      <c r="Q103" s="68"/>
      <c r="R103" s="68"/>
      <c r="S103" s="458" t="s">
        <v>450</v>
      </c>
      <c r="T103" s="458"/>
      <c r="U103" s="458"/>
      <c r="V103" s="68"/>
    </row>
    <row r="104" spans="1:35" ht="22.5" customHeight="1">
      <c r="A104" s="68"/>
      <c r="B104" s="68"/>
      <c r="C104" s="68"/>
      <c r="D104" s="68"/>
      <c r="E104" s="68"/>
      <c r="F104" s="68"/>
      <c r="G104" s="68"/>
      <c r="H104" s="68"/>
      <c r="I104" s="68"/>
      <c r="J104" s="68"/>
      <c r="K104" s="68"/>
      <c r="L104" s="68"/>
      <c r="M104" s="68"/>
      <c r="N104" s="68"/>
      <c r="O104" s="68"/>
      <c r="P104" s="68"/>
      <c r="Q104" s="68"/>
      <c r="R104" s="68"/>
      <c r="S104" s="68"/>
      <c r="T104" s="68"/>
      <c r="U104" s="68"/>
      <c r="V104" s="68"/>
    </row>
    <row r="105" spans="1:35" s="118" customFormat="1" ht="22.5" customHeight="1">
      <c r="A105" s="121"/>
      <c r="B105" s="348" t="s">
        <v>271</v>
      </c>
      <c r="C105" s="348"/>
      <c r="D105" s="348"/>
      <c r="E105" s="348"/>
      <c r="F105" s="348"/>
      <c r="G105" s="348"/>
      <c r="H105" s="348"/>
      <c r="I105" s="348"/>
      <c r="J105" s="348"/>
      <c r="K105" s="348"/>
      <c r="L105" s="348"/>
      <c r="M105" s="348"/>
      <c r="N105" s="348"/>
      <c r="O105" s="348"/>
      <c r="P105" s="348"/>
      <c r="Q105" s="348"/>
      <c r="R105" s="348"/>
      <c r="S105" s="348"/>
      <c r="T105" s="348"/>
      <c r="U105" s="348"/>
      <c r="V105" s="121"/>
    </row>
    <row r="106" spans="1:35" s="118" customFormat="1" ht="6" customHeight="1">
      <c r="A106" s="121"/>
      <c r="B106" s="121"/>
      <c r="C106" s="121"/>
      <c r="D106" s="121"/>
      <c r="E106" s="121"/>
      <c r="F106" s="121"/>
      <c r="G106" s="121"/>
      <c r="H106" s="121"/>
      <c r="I106" s="121"/>
      <c r="J106" s="121"/>
      <c r="K106" s="121"/>
      <c r="L106" s="121"/>
      <c r="M106" s="121"/>
      <c r="N106" s="121"/>
      <c r="O106" s="121"/>
      <c r="P106" s="121"/>
      <c r="Q106" s="121"/>
      <c r="R106" s="121"/>
      <c r="S106" s="121"/>
      <c r="T106" s="121"/>
      <c r="U106" s="121"/>
      <c r="V106" s="121"/>
    </row>
    <row r="107" spans="1:35" s="118" customFormat="1" ht="22.5" customHeight="1">
      <c r="A107" s="121"/>
      <c r="B107" s="377" t="s">
        <v>273</v>
      </c>
      <c r="C107" s="377"/>
      <c r="D107" s="377"/>
      <c r="E107" s="371">
        <f>SUM(D60,H101)</f>
        <v>0</v>
      </c>
      <c r="F107" s="372"/>
      <c r="G107" s="373"/>
      <c r="H107" s="121"/>
      <c r="I107" s="377" t="s">
        <v>545</v>
      </c>
      <c r="J107" s="377"/>
      <c r="K107" s="377"/>
      <c r="L107" s="371">
        <f>IF(E107&lt;B112,0,IF(E107&lt;B113,E107-550000,IF(E107&lt;B114,G113,IF(E107&lt;B115,G114,IF(E107&lt;B116,G115,IF(E107&lt;K111,G116,IF(E107&lt;B115,G114,IF(E107&lt;K112,ROUNDDOWN(E107/4,-3)*2.4+100000,IF(E107&lt;K113,ROUNDDOWN(E107/4,-3)*2.8-80000,IF(E107&lt;K114,ROUNDDOWN(E107/4,-3)*3.2-440000,IF(E107&lt;K115,E107*0.9-1100000,E107-1950000)))))))))))</f>
        <v>0</v>
      </c>
      <c r="M107" s="372"/>
      <c r="N107" s="373"/>
      <c r="O107" s="121"/>
      <c r="P107" s="377" t="s">
        <v>709</v>
      </c>
      <c r="Q107" s="377"/>
      <c r="R107" s="377"/>
      <c r="S107" s="371">
        <f>IF(E107&gt;=8500000,L107-Z107-Z108+100000-S74,IF(SUM(L107,E195)&gt;100000,L107-Z107-Z108+100000,L107))</f>
        <v>0</v>
      </c>
      <c r="T107" s="372"/>
      <c r="U107" s="373"/>
      <c r="V107" s="121"/>
      <c r="W107" s="342" t="s">
        <v>546</v>
      </c>
      <c r="X107" s="342"/>
      <c r="Y107" s="120" t="s">
        <v>547</v>
      </c>
      <c r="Z107" s="341">
        <f>IF(L107&lt;=100000,L107,100000)</f>
        <v>0</v>
      </c>
      <c r="AA107" s="341"/>
    </row>
    <row r="108" spans="1:35" s="118" customFormat="1" ht="22.5" customHeight="1">
      <c r="A108" s="121"/>
      <c r="B108" s="377"/>
      <c r="C108" s="377"/>
      <c r="D108" s="377"/>
      <c r="E108" s="374"/>
      <c r="F108" s="375"/>
      <c r="G108" s="376"/>
      <c r="H108" s="122"/>
      <c r="I108" s="377"/>
      <c r="J108" s="377"/>
      <c r="K108" s="377"/>
      <c r="L108" s="374"/>
      <c r="M108" s="375"/>
      <c r="N108" s="376"/>
      <c r="O108" s="121"/>
      <c r="P108" s="377"/>
      <c r="Q108" s="377"/>
      <c r="R108" s="377"/>
      <c r="S108" s="374"/>
      <c r="T108" s="375"/>
      <c r="U108" s="376"/>
      <c r="V108" s="121"/>
      <c r="Y108" s="120" t="s">
        <v>548</v>
      </c>
      <c r="Z108" s="341">
        <f>IF(E195&lt;=100000,E195,100000)</f>
        <v>0</v>
      </c>
      <c r="AA108" s="341"/>
    </row>
    <row r="109" spans="1:35" s="118" customFormat="1" ht="6" customHeight="1">
      <c r="A109" s="121"/>
      <c r="B109" s="121"/>
      <c r="C109" s="121"/>
      <c r="D109" s="121"/>
      <c r="E109" s="121"/>
      <c r="F109" s="121"/>
      <c r="G109" s="121"/>
      <c r="H109" s="121"/>
      <c r="I109" s="121"/>
      <c r="J109" s="121"/>
      <c r="K109" s="121"/>
      <c r="L109" s="121"/>
      <c r="M109" s="121"/>
      <c r="N109" s="121"/>
      <c r="O109" s="121"/>
      <c r="P109" s="121"/>
      <c r="Q109" s="121"/>
      <c r="R109" s="121"/>
      <c r="S109" s="121"/>
      <c r="T109" s="121"/>
      <c r="U109" s="121"/>
      <c r="V109" s="121"/>
    </row>
    <row r="110" spans="1:35" s="118" customFormat="1" ht="22.5" customHeight="1">
      <c r="A110" s="121"/>
      <c r="B110" s="343" t="s">
        <v>274</v>
      </c>
      <c r="C110" s="344"/>
      <c r="D110" s="344"/>
      <c r="E110" s="344"/>
      <c r="F110" s="344"/>
      <c r="G110" s="388" t="s">
        <v>279</v>
      </c>
      <c r="H110" s="602"/>
      <c r="I110" s="603"/>
      <c r="J110" s="121"/>
      <c r="K110" s="343" t="s">
        <v>274</v>
      </c>
      <c r="L110" s="344"/>
      <c r="M110" s="344"/>
      <c r="N110" s="344"/>
      <c r="O110" s="344"/>
      <c r="P110" s="388" t="s">
        <v>280</v>
      </c>
      <c r="Q110" s="602"/>
      <c r="R110" s="602"/>
      <c r="S110" s="602"/>
      <c r="T110" s="602"/>
      <c r="U110" s="603"/>
      <c r="V110" s="121"/>
    </row>
    <row r="111" spans="1:35" s="118" customFormat="1" ht="22.5" customHeight="1">
      <c r="A111" s="121"/>
      <c r="B111" s="619">
        <v>0</v>
      </c>
      <c r="C111" s="620"/>
      <c r="D111" s="123" t="s">
        <v>275</v>
      </c>
      <c r="E111" s="594">
        <v>550999</v>
      </c>
      <c r="F111" s="595"/>
      <c r="G111" s="596">
        <v>0</v>
      </c>
      <c r="H111" s="597"/>
      <c r="I111" s="598"/>
      <c r="J111" s="121"/>
      <c r="K111" s="619">
        <f>E116+1</f>
        <v>1628000</v>
      </c>
      <c r="L111" s="620"/>
      <c r="M111" s="124" t="s">
        <v>275</v>
      </c>
      <c r="N111" s="594">
        <v>1799999</v>
      </c>
      <c r="O111" s="595"/>
      <c r="P111" s="604" t="s">
        <v>276</v>
      </c>
      <c r="Q111" s="605"/>
      <c r="R111" s="606"/>
      <c r="S111" s="366" t="s">
        <v>284</v>
      </c>
      <c r="T111" s="367"/>
      <c r="U111" s="368"/>
      <c r="V111" s="121"/>
    </row>
    <row r="112" spans="1:35" s="118" customFormat="1" ht="22.5" customHeight="1">
      <c r="A112" s="121"/>
      <c r="B112" s="380">
        <f>E111+1</f>
        <v>551000</v>
      </c>
      <c r="C112" s="381"/>
      <c r="D112" s="125" t="s">
        <v>275</v>
      </c>
      <c r="E112" s="378">
        <v>1618999</v>
      </c>
      <c r="F112" s="379"/>
      <c r="G112" s="589" t="s">
        <v>283</v>
      </c>
      <c r="H112" s="590"/>
      <c r="I112" s="591"/>
      <c r="J112" s="121"/>
      <c r="K112" s="380">
        <f>N111+1</f>
        <v>1800000</v>
      </c>
      <c r="L112" s="381"/>
      <c r="M112" s="125" t="s">
        <v>275</v>
      </c>
      <c r="N112" s="378">
        <v>3599999</v>
      </c>
      <c r="O112" s="379"/>
      <c r="P112" s="607"/>
      <c r="Q112" s="608"/>
      <c r="R112" s="609"/>
      <c r="S112" s="369" t="s">
        <v>277</v>
      </c>
      <c r="T112" s="369"/>
      <c r="U112" s="370"/>
      <c r="V112" s="121"/>
    </row>
    <row r="113" spans="1:22" s="118" customFormat="1" ht="22.5" customHeight="1">
      <c r="A113" s="121"/>
      <c r="B113" s="380">
        <f t="shared" ref="B113:B116" si="2">E112+1</f>
        <v>1619000</v>
      </c>
      <c r="C113" s="381"/>
      <c r="D113" s="125" t="s">
        <v>275</v>
      </c>
      <c r="E113" s="378">
        <v>1619999</v>
      </c>
      <c r="F113" s="379"/>
      <c r="G113" s="599">
        <v>1069000</v>
      </c>
      <c r="H113" s="600"/>
      <c r="I113" s="601"/>
      <c r="J113" s="121"/>
      <c r="K113" s="380">
        <f t="shared" ref="K113:K115" si="3">N112+1</f>
        <v>3600000</v>
      </c>
      <c r="L113" s="381"/>
      <c r="M113" s="125" t="s">
        <v>275</v>
      </c>
      <c r="N113" s="378">
        <v>6599999</v>
      </c>
      <c r="O113" s="379"/>
      <c r="P113" s="610"/>
      <c r="Q113" s="611"/>
      <c r="R113" s="612"/>
      <c r="S113" s="369" t="s">
        <v>278</v>
      </c>
      <c r="T113" s="369"/>
      <c r="U113" s="370"/>
      <c r="V113" s="121"/>
    </row>
    <row r="114" spans="1:22" s="118" customFormat="1" ht="22.5" customHeight="1">
      <c r="A114" s="121"/>
      <c r="B114" s="380">
        <f t="shared" si="2"/>
        <v>1620000</v>
      </c>
      <c r="C114" s="381"/>
      <c r="D114" s="125" t="s">
        <v>275</v>
      </c>
      <c r="E114" s="378">
        <v>1621999</v>
      </c>
      <c r="F114" s="379"/>
      <c r="G114" s="599">
        <v>1070000</v>
      </c>
      <c r="H114" s="600"/>
      <c r="I114" s="601"/>
      <c r="J114" s="121"/>
      <c r="K114" s="380">
        <f t="shared" si="3"/>
        <v>6600000</v>
      </c>
      <c r="L114" s="381"/>
      <c r="M114" s="125" t="s">
        <v>275</v>
      </c>
      <c r="N114" s="378">
        <v>8499999</v>
      </c>
      <c r="O114" s="379"/>
      <c r="P114" s="589" t="s">
        <v>282</v>
      </c>
      <c r="Q114" s="590"/>
      <c r="R114" s="590"/>
      <c r="S114" s="590"/>
      <c r="T114" s="590"/>
      <c r="U114" s="591"/>
      <c r="V114" s="121"/>
    </row>
    <row r="115" spans="1:22" s="118" customFormat="1" ht="22.5" customHeight="1">
      <c r="A115" s="121"/>
      <c r="B115" s="380">
        <f t="shared" si="2"/>
        <v>1622000</v>
      </c>
      <c r="C115" s="381"/>
      <c r="D115" s="125" t="s">
        <v>275</v>
      </c>
      <c r="E115" s="378">
        <v>1623999</v>
      </c>
      <c r="F115" s="379"/>
      <c r="G115" s="599">
        <v>1072000</v>
      </c>
      <c r="H115" s="600"/>
      <c r="I115" s="601"/>
      <c r="J115" s="121"/>
      <c r="K115" s="627">
        <f t="shared" si="3"/>
        <v>8500000</v>
      </c>
      <c r="L115" s="628"/>
      <c r="M115" s="126" t="s">
        <v>275</v>
      </c>
      <c r="N115" s="625"/>
      <c r="O115" s="626"/>
      <c r="P115" s="349" t="s">
        <v>281</v>
      </c>
      <c r="Q115" s="350"/>
      <c r="R115" s="350"/>
      <c r="S115" s="350"/>
      <c r="T115" s="350"/>
      <c r="U115" s="351"/>
      <c r="V115" s="121"/>
    </row>
    <row r="116" spans="1:22" s="118" customFormat="1" ht="22.5" customHeight="1">
      <c r="A116" s="121"/>
      <c r="B116" s="627">
        <f t="shared" si="2"/>
        <v>1624000</v>
      </c>
      <c r="C116" s="628"/>
      <c r="D116" s="126" t="s">
        <v>275</v>
      </c>
      <c r="E116" s="625">
        <v>1627999</v>
      </c>
      <c r="F116" s="626"/>
      <c r="G116" s="629">
        <v>1074000</v>
      </c>
      <c r="H116" s="630"/>
      <c r="I116" s="631"/>
      <c r="J116" s="121"/>
      <c r="K116" s="127"/>
      <c r="L116" s="121"/>
      <c r="M116" s="128"/>
      <c r="N116" s="127"/>
      <c r="O116" s="121"/>
      <c r="P116" s="121"/>
      <c r="Q116" s="121"/>
      <c r="R116" s="121"/>
      <c r="S116" s="121"/>
      <c r="T116" s="121"/>
      <c r="U116" s="121"/>
      <c r="V116" s="121"/>
    </row>
    <row r="117" spans="1:22" customFormat="1" ht="22.5" customHeight="1">
      <c r="A117" s="68"/>
      <c r="B117" s="68"/>
      <c r="C117" s="68"/>
      <c r="D117" s="68"/>
      <c r="E117" s="68"/>
      <c r="F117" s="100"/>
      <c r="G117" s="68"/>
      <c r="H117" s="68"/>
      <c r="I117" s="68"/>
      <c r="J117" s="68"/>
      <c r="K117" s="68"/>
      <c r="L117" s="68"/>
      <c r="M117" s="68"/>
      <c r="N117" s="68"/>
      <c r="O117" s="68"/>
      <c r="P117" s="68"/>
      <c r="Q117" s="68"/>
      <c r="R117" s="68"/>
      <c r="S117" s="68"/>
      <c r="T117" s="68"/>
      <c r="U117" s="68"/>
      <c r="V117" s="68"/>
    </row>
    <row r="118" spans="1:22" customFormat="1" ht="22.5" customHeight="1">
      <c r="A118" s="68"/>
      <c r="B118" s="68"/>
      <c r="C118" s="68"/>
      <c r="D118" s="68"/>
      <c r="E118" s="68"/>
      <c r="F118" s="68"/>
      <c r="G118" s="68"/>
      <c r="H118" s="68"/>
      <c r="I118" s="68"/>
      <c r="J118" s="68"/>
      <c r="K118" s="68"/>
      <c r="L118" s="68"/>
      <c r="M118" s="68"/>
      <c r="N118" s="68"/>
      <c r="O118" s="68"/>
      <c r="P118" s="68"/>
      <c r="Q118" s="68"/>
      <c r="R118" s="68"/>
      <c r="S118" s="68"/>
      <c r="T118" s="68"/>
      <c r="U118" s="68"/>
      <c r="V118" s="68"/>
    </row>
    <row r="119" spans="1:22" customFormat="1" ht="22.5" customHeight="1">
      <c r="A119" s="724"/>
      <c r="B119" s="352" t="s">
        <v>285</v>
      </c>
      <c r="C119" s="352"/>
      <c r="D119" s="352"/>
      <c r="E119" s="352"/>
      <c r="F119" s="352"/>
      <c r="G119" s="352"/>
      <c r="H119" s="352"/>
      <c r="I119" s="352"/>
      <c r="J119" s="352"/>
      <c r="K119" s="352"/>
      <c r="L119" s="352"/>
      <c r="M119" s="352"/>
      <c r="N119" s="352"/>
      <c r="O119" s="352"/>
      <c r="P119" s="352"/>
      <c r="Q119" s="352"/>
      <c r="R119" s="352"/>
      <c r="S119" s="352"/>
      <c r="T119" s="352"/>
      <c r="U119" s="352"/>
      <c r="V119" s="68"/>
    </row>
    <row r="120" spans="1:22" customFormat="1" ht="6" customHeight="1">
      <c r="A120" s="724"/>
      <c r="B120" s="68"/>
      <c r="C120" s="68"/>
      <c r="D120" s="68"/>
      <c r="E120" s="68"/>
      <c r="F120" s="68"/>
      <c r="G120" s="68"/>
      <c r="H120" s="68"/>
      <c r="I120" s="68"/>
      <c r="J120" s="68"/>
      <c r="K120" s="68"/>
      <c r="L120" s="68"/>
      <c r="M120" s="68"/>
      <c r="N120" s="68"/>
      <c r="O120" s="68"/>
      <c r="P120" s="68"/>
      <c r="Q120" s="68"/>
      <c r="R120" s="68"/>
      <c r="S120" s="68"/>
      <c r="T120" s="68"/>
      <c r="U120" s="68"/>
      <c r="V120" s="68"/>
    </row>
    <row r="121" spans="1:22" customFormat="1" ht="22.5" customHeight="1">
      <c r="A121" s="724"/>
      <c r="B121" s="353" t="s">
        <v>287</v>
      </c>
      <c r="C121" s="353"/>
      <c r="D121" s="353"/>
      <c r="E121" s="353"/>
      <c r="F121" s="353"/>
      <c r="G121" s="353"/>
      <c r="H121" s="353"/>
      <c r="I121" s="353"/>
      <c r="J121" s="353"/>
      <c r="K121" s="353"/>
      <c r="L121" s="353"/>
      <c r="M121" s="353"/>
      <c r="N121" s="353"/>
      <c r="O121" s="353"/>
      <c r="P121" s="353"/>
      <c r="Q121" s="353"/>
      <c r="R121" s="353"/>
      <c r="S121" s="353"/>
      <c r="T121" s="353"/>
      <c r="U121" s="353"/>
      <c r="V121" s="68"/>
    </row>
    <row r="122" spans="1:22" customFormat="1" ht="6" customHeight="1">
      <c r="A122" s="724"/>
      <c r="B122" s="68"/>
      <c r="C122" s="68"/>
      <c r="D122" s="68"/>
      <c r="E122" s="68"/>
      <c r="F122" s="68"/>
      <c r="G122" s="68"/>
      <c r="H122" s="68"/>
      <c r="I122" s="68"/>
      <c r="J122" s="68"/>
      <c r="K122" s="68"/>
      <c r="L122" s="68"/>
      <c r="M122" s="68"/>
      <c r="N122" s="68"/>
      <c r="O122" s="68"/>
      <c r="P122" s="68"/>
      <c r="Q122" s="68"/>
      <c r="R122" s="68"/>
      <c r="S122" s="68"/>
      <c r="T122" s="68"/>
      <c r="U122" s="68"/>
      <c r="V122" s="68"/>
    </row>
    <row r="123" spans="1:22" customFormat="1" ht="22.5" customHeight="1" thickBot="1">
      <c r="A123" s="724"/>
      <c r="B123" s="636" t="s">
        <v>292</v>
      </c>
      <c r="C123" s="637"/>
      <c r="D123" s="637"/>
      <c r="E123" s="637"/>
      <c r="F123" s="637"/>
      <c r="G123" s="637"/>
      <c r="H123" s="637"/>
      <c r="I123" s="389" t="s">
        <v>293</v>
      </c>
      <c r="J123" s="389"/>
      <c r="K123" s="389"/>
      <c r="L123" s="389"/>
      <c r="M123" s="389"/>
      <c r="N123" s="389"/>
      <c r="O123" s="389"/>
      <c r="P123" s="644" t="s">
        <v>294</v>
      </c>
      <c r="Q123" s="644"/>
      <c r="R123" s="644"/>
      <c r="S123" s="644"/>
      <c r="T123" s="644"/>
      <c r="U123" s="645"/>
      <c r="V123" s="68"/>
    </row>
    <row r="124" spans="1:22" customFormat="1" ht="22.5" customHeight="1">
      <c r="A124" s="724"/>
      <c r="B124" s="638" t="s">
        <v>288</v>
      </c>
      <c r="C124" s="639"/>
      <c r="D124" s="639"/>
      <c r="E124" s="639"/>
      <c r="F124" s="639"/>
      <c r="G124" s="639"/>
      <c r="H124" s="640"/>
      <c r="I124" s="646"/>
      <c r="J124" s="647"/>
      <c r="K124" s="647"/>
      <c r="L124" s="647"/>
      <c r="M124" s="647"/>
      <c r="N124" s="647"/>
      <c r="O124" s="648"/>
      <c r="P124" s="355"/>
      <c r="Q124" s="356"/>
      <c r="R124" s="356"/>
      <c r="S124" s="356"/>
      <c r="T124" s="356"/>
      <c r="U124" s="357"/>
      <c r="V124" s="68"/>
    </row>
    <row r="125" spans="1:22" customFormat="1" ht="22.5" customHeight="1">
      <c r="A125" s="724"/>
      <c r="B125" s="638" t="s">
        <v>289</v>
      </c>
      <c r="C125" s="639"/>
      <c r="D125" s="639"/>
      <c r="E125" s="639"/>
      <c r="F125" s="639"/>
      <c r="G125" s="639"/>
      <c r="H125" s="640"/>
      <c r="I125" s="649"/>
      <c r="J125" s="650"/>
      <c r="K125" s="650"/>
      <c r="L125" s="650"/>
      <c r="M125" s="650"/>
      <c r="N125" s="650"/>
      <c r="O125" s="651"/>
      <c r="P125" s="355"/>
      <c r="Q125" s="356"/>
      <c r="R125" s="356"/>
      <c r="S125" s="356"/>
      <c r="T125" s="356"/>
      <c r="U125" s="357"/>
      <c r="V125" s="68"/>
    </row>
    <row r="126" spans="1:22" customFormat="1" ht="22.5" customHeight="1">
      <c r="A126" s="724"/>
      <c r="B126" s="638" t="s">
        <v>290</v>
      </c>
      <c r="C126" s="639"/>
      <c r="D126" s="639"/>
      <c r="E126" s="639"/>
      <c r="F126" s="639"/>
      <c r="G126" s="639"/>
      <c r="H126" s="640"/>
      <c r="I126" s="649"/>
      <c r="J126" s="650"/>
      <c r="K126" s="650"/>
      <c r="L126" s="650"/>
      <c r="M126" s="650"/>
      <c r="N126" s="650"/>
      <c r="O126" s="651"/>
      <c r="P126" s="355"/>
      <c r="Q126" s="356"/>
      <c r="R126" s="356"/>
      <c r="S126" s="356"/>
      <c r="T126" s="356"/>
      <c r="U126" s="357"/>
      <c r="V126" s="68"/>
    </row>
    <row r="127" spans="1:22" customFormat="1" ht="22.5" customHeight="1" thickBot="1">
      <c r="A127" s="724"/>
      <c r="B127" s="641" t="s">
        <v>291</v>
      </c>
      <c r="C127" s="642"/>
      <c r="D127" s="642"/>
      <c r="E127" s="642"/>
      <c r="F127" s="642"/>
      <c r="G127" s="642"/>
      <c r="H127" s="643"/>
      <c r="I127" s="652"/>
      <c r="J127" s="653"/>
      <c r="K127" s="653"/>
      <c r="L127" s="653"/>
      <c r="M127" s="653"/>
      <c r="N127" s="653"/>
      <c r="O127" s="654"/>
      <c r="P127" s="358"/>
      <c r="Q127" s="359"/>
      <c r="R127" s="359"/>
      <c r="S127" s="359"/>
      <c r="T127" s="359"/>
      <c r="U127" s="360"/>
      <c r="V127" s="68"/>
    </row>
    <row r="128" spans="1:22" customFormat="1" ht="22.5" customHeight="1" thickBot="1">
      <c r="A128" s="724"/>
      <c r="B128" s="365"/>
      <c r="C128" s="365"/>
      <c r="D128" s="365"/>
      <c r="E128" s="365"/>
      <c r="F128" s="365"/>
      <c r="G128" s="365"/>
      <c r="H128" s="365"/>
      <c r="I128" s="365"/>
      <c r="J128" s="365"/>
      <c r="K128" s="365"/>
      <c r="L128" s="365"/>
      <c r="M128" s="365"/>
      <c r="N128" s="365"/>
      <c r="O128" s="365"/>
      <c r="P128" s="365"/>
      <c r="Q128" s="365"/>
      <c r="R128" s="361" t="s">
        <v>295</v>
      </c>
      <c r="S128" s="361"/>
      <c r="T128" s="361"/>
      <c r="U128" s="361"/>
      <c r="V128" s="68"/>
    </row>
    <row r="129" spans="1:22" customFormat="1" ht="22.5" customHeight="1" thickBot="1">
      <c r="A129" s="724"/>
      <c r="B129" s="365"/>
      <c r="C129" s="365"/>
      <c r="D129" s="365"/>
      <c r="E129" s="365"/>
      <c r="F129" s="365"/>
      <c r="G129" s="365"/>
      <c r="H129" s="365"/>
      <c r="I129" s="365"/>
      <c r="J129" s="365"/>
      <c r="K129" s="365"/>
      <c r="L129" s="365"/>
      <c r="M129" s="365"/>
      <c r="N129" s="365"/>
      <c r="O129" s="365"/>
      <c r="P129" s="365"/>
      <c r="Q129" s="365"/>
      <c r="R129" s="362"/>
      <c r="S129" s="363"/>
      <c r="T129" s="363"/>
      <c r="U129" s="364"/>
      <c r="V129" s="68"/>
    </row>
    <row r="130" spans="1:22" customFormat="1" ht="6.75" customHeight="1">
      <c r="A130" s="68"/>
      <c r="B130" s="68"/>
      <c r="C130" s="68"/>
      <c r="D130" s="68"/>
      <c r="E130" s="68"/>
      <c r="F130" s="68"/>
      <c r="G130" s="68"/>
      <c r="H130" s="68"/>
      <c r="I130" s="68"/>
      <c r="J130" s="68"/>
      <c r="K130" s="68"/>
      <c r="L130" s="68"/>
      <c r="M130" s="68"/>
      <c r="N130" s="68"/>
      <c r="O130" s="68"/>
      <c r="P130" s="68"/>
      <c r="Q130" s="68"/>
      <c r="R130" s="68"/>
      <c r="S130" s="68"/>
      <c r="T130" s="68"/>
      <c r="U130" s="68"/>
      <c r="V130" s="68"/>
    </row>
    <row r="131" spans="1:22" customFormat="1" ht="22.5" customHeight="1">
      <c r="A131" s="68"/>
      <c r="B131" s="185" t="s">
        <v>226</v>
      </c>
      <c r="C131" s="186"/>
      <c r="D131" s="186"/>
      <c r="E131" s="186"/>
      <c r="F131" s="186"/>
      <c r="G131" s="186"/>
      <c r="H131" s="186"/>
      <c r="I131" s="186"/>
      <c r="J131" s="186"/>
      <c r="K131" s="186"/>
      <c r="L131" s="186"/>
      <c r="M131" s="186"/>
      <c r="N131" s="186"/>
      <c r="O131" s="186"/>
      <c r="P131" s="186"/>
      <c r="Q131" s="186"/>
      <c r="R131" s="186"/>
      <c r="S131" s="186"/>
      <c r="T131" s="186"/>
      <c r="U131" s="187"/>
      <c r="V131" s="68"/>
    </row>
    <row r="132" spans="1:22" customFormat="1" ht="22.5" customHeight="1">
      <c r="A132" s="68"/>
      <c r="B132" s="188"/>
      <c r="C132" s="354" t="s">
        <v>298</v>
      </c>
      <c r="D132" s="354"/>
      <c r="E132" s="354"/>
      <c r="F132" s="354"/>
      <c r="G132" s="354"/>
      <c r="H132" s="354"/>
      <c r="I132" s="354"/>
      <c r="J132" s="354"/>
      <c r="K132" s="354"/>
      <c r="L132" s="354"/>
      <c r="M132" s="354"/>
      <c r="N132" s="354"/>
      <c r="O132" s="354"/>
      <c r="P132" s="354"/>
      <c r="Q132" s="354"/>
      <c r="R132" s="354"/>
      <c r="S132" s="354"/>
      <c r="T132" s="354"/>
      <c r="U132" s="189"/>
      <c r="V132" s="68"/>
    </row>
    <row r="133" spans="1:22" customFormat="1" ht="22.5" customHeight="1">
      <c r="A133" s="68"/>
      <c r="B133" s="188"/>
      <c r="C133" s="354" t="s">
        <v>296</v>
      </c>
      <c r="D133" s="354"/>
      <c r="E133" s="354"/>
      <c r="F133" s="354"/>
      <c r="G133" s="354"/>
      <c r="H133" s="354"/>
      <c r="I133" s="354"/>
      <c r="J133" s="354"/>
      <c r="K133" s="354"/>
      <c r="L133" s="354"/>
      <c r="M133" s="354"/>
      <c r="N133" s="354"/>
      <c r="O133" s="354"/>
      <c r="P133" s="354"/>
      <c r="Q133" s="354"/>
      <c r="R133" s="354"/>
      <c r="S133" s="354"/>
      <c r="T133" s="354"/>
      <c r="U133" s="189"/>
      <c r="V133" s="68"/>
    </row>
    <row r="134" spans="1:22" customFormat="1" ht="22.5" customHeight="1">
      <c r="A134" s="68"/>
      <c r="B134" s="188"/>
      <c r="C134" s="586" t="s">
        <v>299</v>
      </c>
      <c r="D134" s="587"/>
      <c r="E134" s="587"/>
      <c r="F134" s="587"/>
      <c r="G134" s="587"/>
      <c r="H134" s="587"/>
      <c r="I134" s="587"/>
      <c r="J134" s="587"/>
      <c r="K134" s="587"/>
      <c r="L134" s="587"/>
      <c r="M134" s="587"/>
      <c r="N134" s="587"/>
      <c r="O134" s="587"/>
      <c r="P134" s="587"/>
      <c r="Q134" s="587"/>
      <c r="R134" s="587"/>
      <c r="S134" s="587"/>
      <c r="T134" s="587"/>
      <c r="U134" s="189"/>
      <c r="V134" s="68"/>
    </row>
    <row r="135" spans="1:22" customFormat="1" ht="22.5" customHeight="1">
      <c r="A135" s="68"/>
      <c r="B135" s="188"/>
      <c r="C135" s="635" t="s">
        <v>549</v>
      </c>
      <c r="D135" s="635"/>
      <c r="E135" s="635"/>
      <c r="F135" s="635"/>
      <c r="G135" s="635"/>
      <c r="H135" s="635"/>
      <c r="I135" s="635"/>
      <c r="J135" s="635"/>
      <c r="K135" s="635"/>
      <c r="L135" s="635"/>
      <c r="M135" s="635"/>
      <c r="N135" s="635"/>
      <c r="O135" s="635"/>
      <c r="P135" s="635"/>
      <c r="Q135" s="635"/>
      <c r="R135" s="635"/>
      <c r="S135" s="635"/>
      <c r="T135" s="635"/>
      <c r="U135" s="189"/>
      <c r="V135" s="68"/>
    </row>
    <row r="136" spans="1:22" customFormat="1" ht="22.5" customHeight="1">
      <c r="A136" s="68"/>
      <c r="B136" s="190"/>
      <c r="C136" s="508"/>
      <c r="D136" s="508"/>
      <c r="E136" s="508"/>
      <c r="F136" s="508"/>
      <c r="G136" s="508"/>
      <c r="H136" s="508"/>
      <c r="I136" s="508"/>
      <c r="J136" s="508"/>
      <c r="K136" s="508"/>
      <c r="L136" s="508"/>
      <c r="M136" s="508"/>
      <c r="N136" s="508"/>
      <c r="O136" s="508"/>
      <c r="P136" s="508"/>
      <c r="Q136" s="508"/>
      <c r="R136" s="508"/>
      <c r="S136" s="508"/>
      <c r="T136" s="508"/>
      <c r="U136" s="509"/>
      <c r="V136" s="68"/>
    </row>
    <row r="137" spans="1:22" customFormat="1" ht="22.5" customHeight="1">
      <c r="A137" s="68"/>
      <c r="B137" s="68"/>
      <c r="C137" s="68"/>
      <c r="D137" s="68"/>
      <c r="E137" s="68"/>
      <c r="F137" s="100"/>
      <c r="G137" s="68"/>
      <c r="H137" s="68"/>
      <c r="I137" s="68"/>
      <c r="J137" s="68"/>
      <c r="K137" s="68"/>
      <c r="L137" s="68"/>
      <c r="M137" s="68"/>
      <c r="N137" s="68"/>
      <c r="O137" s="68"/>
      <c r="P137" s="68"/>
      <c r="Q137" s="68"/>
      <c r="R137" s="68"/>
      <c r="S137" s="458" t="s">
        <v>450</v>
      </c>
      <c r="T137" s="458"/>
      <c r="U137" s="458"/>
      <c r="V137" s="68"/>
    </row>
    <row r="138" spans="1:22" customFormat="1" ht="22.5" customHeight="1">
      <c r="A138" s="68"/>
      <c r="B138" s="68"/>
      <c r="C138" s="68"/>
      <c r="D138" s="68"/>
      <c r="E138" s="68"/>
      <c r="F138" s="68"/>
      <c r="G138" s="68"/>
      <c r="H138" s="68"/>
      <c r="I138" s="68"/>
      <c r="J138" s="68"/>
      <c r="K138" s="68"/>
      <c r="L138" s="68"/>
      <c r="M138" s="68"/>
      <c r="N138" s="68"/>
      <c r="O138" s="68"/>
      <c r="P138" s="68"/>
      <c r="Q138" s="68"/>
      <c r="R138" s="68"/>
      <c r="S138" s="68"/>
      <c r="T138" s="68"/>
      <c r="U138" s="68"/>
      <c r="V138" s="68"/>
    </row>
    <row r="139" spans="1:22" s="118" customFormat="1" ht="22.5" customHeight="1">
      <c r="A139" s="121"/>
      <c r="B139" s="348" t="s">
        <v>300</v>
      </c>
      <c r="C139" s="348"/>
      <c r="D139" s="348"/>
      <c r="E139" s="348"/>
      <c r="F139" s="348"/>
      <c r="G139" s="348"/>
      <c r="H139" s="348"/>
      <c r="I139" s="348"/>
      <c r="J139" s="348"/>
      <c r="K139" s="348"/>
      <c r="L139" s="348"/>
      <c r="M139" s="348"/>
      <c r="N139" s="348"/>
      <c r="O139" s="348"/>
      <c r="P139" s="348"/>
      <c r="Q139" s="348"/>
      <c r="R139" s="348"/>
      <c r="S139" s="348"/>
      <c r="T139" s="348"/>
      <c r="U139" s="348"/>
      <c r="V139" s="121"/>
    </row>
    <row r="140" spans="1:22" s="118" customFormat="1" ht="6" customHeight="1">
      <c r="A140" s="121"/>
      <c r="B140" s="121"/>
      <c r="C140" s="121"/>
      <c r="D140" s="121"/>
      <c r="E140" s="121"/>
      <c r="F140" s="121"/>
      <c r="G140" s="121"/>
      <c r="H140" s="121"/>
      <c r="I140" s="121"/>
      <c r="J140" s="121"/>
      <c r="K140" s="121"/>
      <c r="L140" s="121"/>
      <c r="M140" s="121"/>
      <c r="N140" s="121"/>
      <c r="O140" s="121"/>
      <c r="P140" s="121"/>
      <c r="Q140" s="121"/>
      <c r="R140" s="121"/>
      <c r="S140" s="121"/>
      <c r="T140" s="121"/>
      <c r="U140" s="121"/>
      <c r="V140" s="121"/>
    </row>
    <row r="141" spans="1:22" s="118" customFormat="1" ht="22.5" customHeight="1" thickBot="1">
      <c r="A141" s="121"/>
      <c r="B141" s="377" t="s">
        <v>301</v>
      </c>
      <c r="C141" s="377"/>
      <c r="D141" s="377"/>
      <c r="E141" s="377"/>
      <c r="F141" s="655">
        <f>SUM(I124:O127)</f>
        <v>0</v>
      </c>
      <c r="G141" s="655"/>
      <c r="H141" s="655"/>
      <c r="I141" s="656"/>
      <c r="J141" s="634" t="s">
        <v>315</v>
      </c>
      <c r="K141" s="377"/>
      <c r="L141" s="377"/>
      <c r="M141" s="377"/>
      <c r="N141" s="633" t="s">
        <v>316</v>
      </c>
      <c r="O141" s="633"/>
      <c r="P141" s="633"/>
      <c r="Q141" s="633"/>
      <c r="R141" s="663">
        <f>IF(F141&lt;B147,0,IF(F141&lt;B148,F141-600000,IF(F141&lt;B149,F141*0.75-275000,IF(F141&lt;B150,F141*0.85-685000,IF(F141&lt;B151,F141*0.95-1455000,F141-1955000)))))</f>
        <v>0</v>
      </c>
      <c r="S141" s="663"/>
      <c r="T141" s="663"/>
      <c r="U141" s="663"/>
      <c r="V141" s="121"/>
    </row>
    <row r="142" spans="1:22" s="118" customFormat="1" ht="22.5" customHeight="1" thickTop="1">
      <c r="A142" s="121"/>
      <c r="B142" s="377"/>
      <c r="C142" s="377"/>
      <c r="D142" s="377"/>
      <c r="E142" s="377"/>
      <c r="F142" s="655"/>
      <c r="G142" s="655"/>
      <c r="H142" s="655"/>
      <c r="I142" s="656"/>
      <c r="J142" s="634"/>
      <c r="K142" s="377"/>
      <c r="L142" s="377"/>
      <c r="M142" s="377"/>
      <c r="N142" s="632" t="s">
        <v>317</v>
      </c>
      <c r="O142" s="632"/>
      <c r="P142" s="632"/>
      <c r="Q142" s="632"/>
      <c r="R142" s="664">
        <f>IF(F141&lt;L147,0,IF(F141&lt;L148,F141-1100000,IF(F141&lt;L149,F141*0.75-275000,IF(F141&lt;L150,F141*0.85-685000,IF(F141&lt;L151,F141*0.95-1455000,F141-1955000)))))</f>
        <v>0</v>
      </c>
      <c r="S142" s="664"/>
      <c r="T142" s="664"/>
      <c r="U142" s="664"/>
      <c r="V142" s="121"/>
    </row>
    <row r="143" spans="1:22" s="118" customFormat="1" ht="6" customHeight="1">
      <c r="A143" s="121"/>
      <c r="B143" s="121"/>
      <c r="C143" s="121"/>
      <c r="D143" s="121"/>
      <c r="E143" s="121"/>
      <c r="F143" s="121"/>
      <c r="G143" s="121"/>
      <c r="H143" s="121"/>
      <c r="I143" s="121"/>
      <c r="J143" s="121"/>
      <c r="K143" s="121"/>
      <c r="L143" s="121"/>
      <c r="M143" s="121"/>
      <c r="N143" s="121"/>
      <c r="O143" s="121"/>
      <c r="P143" s="121"/>
      <c r="Q143" s="121"/>
      <c r="R143" s="121"/>
      <c r="S143" s="121"/>
      <c r="T143" s="121"/>
      <c r="U143" s="121"/>
      <c r="V143" s="121"/>
    </row>
    <row r="144" spans="1:22" s="118" customFormat="1" ht="22.5" customHeight="1">
      <c r="A144" s="121"/>
      <c r="B144" s="658" t="s">
        <v>304</v>
      </c>
      <c r="C144" s="659"/>
      <c r="D144" s="659"/>
      <c r="E144" s="659"/>
      <c r="F144" s="659"/>
      <c r="G144" s="659"/>
      <c r="H144" s="659"/>
      <c r="I144" s="659"/>
      <c r="J144" s="659"/>
      <c r="K144" s="659"/>
      <c r="L144" s="660" t="s">
        <v>310</v>
      </c>
      <c r="M144" s="659"/>
      <c r="N144" s="659"/>
      <c r="O144" s="659"/>
      <c r="P144" s="659"/>
      <c r="Q144" s="659"/>
      <c r="R144" s="659"/>
      <c r="S144" s="659"/>
      <c r="T144" s="659"/>
      <c r="U144" s="661"/>
      <c r="V144" s="121"/>
    </row>
    <row r="145" spans="1:22" s="118" customFormat="1" ht="22.5" customHeight="1">
      <c r="A145" s="121"/>
      <c r="B145" s="343" t="s">
        <v>302</v>
      </c>
      <c r="C145" s="344"/>
      <c r="D145" s="344"/>
      <c r="E145" s="344"/>
      <c r="F145" s="344"/>
      <c r="G145" s="388" t="s">
        <v>303</v>
      </c>
      <c r="H145" s="602"/>
      <c r="I145" s="602"/>
      <c r="J145" s="602"/>
      <c r="K145" s="602"/>
      <c r="L145" s="662" t="s">
        <v>302</v>
      </c>
      <c r="M145" s="344"/>
      <c r="N145" s="344"/>
      <c r="O145" s="344"/>
      <c r="P145" s="344"/>
      <c r="Q145" s="388" t="s">
        <v>303</v>
      </c>
      <c r="R145" s="602"/>
      <c r="S145" s="602"/>
      <c r="T145" s="602"/>
      <c r="U145" s="603"/>
      <c r="V145" s="121"/>
    </row>
    <row r="146" spans="1:22" s="118" customFormat="1" ht="22.5" customHeight="1">
      <c r="A146" s="121"/>
      <c r="B146" s="619">
        <v>0</v>
      </c>
      <c r="C146" s="620"/>
      <c r="D146" s="123" t="s">
        <v>275</v>
      </c>
      <c r="E146" s="594">
        <v>600000</v>
      </c>
      <c r="F146" s="595"/>
      <c r="G146" s="620">
        <v>0</v>
      </c>
      <c r="H146" s="657"/>
      <c r="I146" s="657"/>
      <c r="J146" s="657"/>
      <c r="K146" s="657"/>
      <c r="L146" s="665">
        <v>0</v>
      </c>
      <c r="M146" s="620"/>
      <c r="N146" s="123" t="s">
        <v>275</v>
      </c>
      <c r="O146" s="594">
        <v>1100000</v>
      </c>
      <c r="P146" s="595"/>
      <c r="Q146" s="620">
        <v>0</v>
      </c>
      <c r="R146" s="657"/>
      <c r="S146" s="657"/>
      <c r="T146" s="657"/>
      <c r="U146" s="666"/>
      <c r="V146" s="121"/>
    </row>
    <row r="147" spans="1:22" s="118" customFormat="1" ht="22.5" customHeight="1">
      <c r="A147" s="121"/>
      <c r="B147" s="380">
        <f>E146+1</f>
        <v>600001</v>
      </c>
      <c r="C147" s="381"/>
      <c r="D147" s="125" t="s">
        <v>275</v>
      </c>
      <c r="E147" s="378">
        <v>1299999</v>
      </c>
      <c r="F147" s="379"/>
      <c r="G147" s="589" t="s">
        <v>305</v>
      </c>
      <c r="H147" s="590"/>
      <c r="I147" s="590"/>
      <c r="J147" s="590"/>
      <c r="K147" s="590"/>
      <c r="L147" s="667">
        <f>O146+1</f>
        <v>1100001</v>
      </c>
      <c r="M147" s="381"/>
      <c r="N147" s="125" t="s">
        <v>275</v>
      </c>
      <c r="O147" s="378">
        <v>3299999</v>
      </c>
      <c r="P147" s="379"/>
      <c r="Q147" s="589" t="s">
        <v>311</v>
      </c>
      <c r="R147" s="590"/>
      <c r="S147" s="590"/>
      <c r="T147" s="590"/>
      <c r="U147" s="591"/>
      <c r="V147" s="121"/>
    </row>
    <row r="148" spans="1:22" s="118" customFormat="1" ht="22.5" customHeight="1">
      <c r="A148" s="121"/>
      <c r="B148" s="380">
        <f t="shared" ref="B148:B151" si="4">E147+1</f>
        <v>1300000</v>
      </c>
      <c r="C148" s="381"/>
      <c r="D148" s="125" t="s">
        <v>275</v>
      </c>
      <c r="E148" s="378">
        <v>4099999</v>
      </c>
      <c r="F148" s="379"/>
      <c r="G148" s="589" t="s">
        <v>306</v>
      </c>
      <c r="H148" s="590"/>
      <c r="I148" s="590"/>
      <c r="J148" s="590"/>
      <c r="K148" s="590"/>
      <c r="L148" s="667">
        <f t="shared" ref="L148:L151" si="5">O147+1</f>
        <v>3300000</v>
      </c>
      <c r="M148" s="381"/>
      <c r="N148" s="125" t="s">
        <v>275</v>
      </c>
      <c r="O148" s="378">
        <v>4099999</v>
      </c>
      <c r="P148" s="379"/>
      <c r="Q148" s="589" t="s">
        <v>306</v>
      </c>
      <c r="R148" s="590"/>
      <c r="S148" s="590"/>
      <c r="T148" s="590"/>
      <c r="U148" s="591"/>
      <c r="V148" s="121"/>
    </row>
    <row r="149" spans="1:22" s="118" customFormat="1" ht="22.5" customHeight="1">
      <c r="A149" s="121"/>
      <c r="B149" s="380">
        <f t="shared" si="4"/>
        <v>4100000</v>
      </c>
      <c r="C149" s="381"/>
      <c r="D149" s="125" t="s">
        <v>275</v>
      </c>
      <c r="E149" s="378">
        <v>7699999</v>
      </c>
      <c r="F149" s="379"/>
      <c r="G149" s="589" t="s">
        <v>307</v>
      </c>
      <c r="H149" s="590"/>
      <c r="I149" s="590"/>
      <c r="J149" s="590"/>
      <c r="K149" s="590"/>
      <c r="L149" s="667">
        <f t="shared" si="5"/>
        <v>4100000</v>
      </c>
      <c r="M149" s="381"/>
      <c r="N149" s="125" t="s">
        <v>275</v>
      </c>
      <c r="O149" s="378">
        <v>7699999</v>
      </c>
      <c r="P149" s="379"/>
      <c r="Q149" s="589" t="s">
        <v>307</v>
      </c>
      <c r="R149" s="590"/>
      <c r="S149" s="590"/>
      <c r="T149" s="590"/>
      <c r="U149" s="591"/>
      <c r="V149" s="121"/>
    </row>
    <row r="150" spans="1:22" s="118" customFormat="1" ht="22.5" customHeight="1">
      <c r="A150" s="121"/>
      <c r="B150" s="380">
        <f t="shared" si="4"/>
        <v>7700000</v>
      </c>
      <c r="C150" s="381"/>
      <c r="D150" s="125" t="s">
        <v>275</v>
      </c>
      <c r="E150" s="378">
        <v>9999999</v>
      </c>
      <c r="F150" s="379"/>
      <c r="G150" s="589" t="s">
        <v>308</v>
      </c>
      <c r="H150" s="590"/>
      <c r="I150" s="590"/>
      <c r="J150" s="590"/>
      <c r="K150" s="590"/>
      <c r="L150" s="667">
        <f t="shared" si="5"/>
        <v>7700000</v>
      </c>
      <c r="M150" s="381"/>
      <c r="N150" s="125" t="s">
        <v>275</v>
      </c>
      <c r="O150" s="378">
        <v>9999999</v>
      </c>
      <c r="P150" s="379"/>
      <c r="Q150" s="589" t="s">
        <v>308</v>
      </c>
      <c r="R150" s="590"/>
      <c r="S150" s="590"/>
      <c r="T150" s="590"/>
      <c r="U150" s="591"/>
      <c r="V150" s="121"/>
    </row>
    <row r="151" spans="1:22" s="118" customFormat="1" ht="22.5" customHeight="1">
      <c r="A151" s="121"/>
      <c r="B151" s="627">
        <f t="shared" si="4"/>
        <v>10000000</v>
      </c>
      <c r="C151" s="628"/>
      <c r="D151" s="126" t="s">
        <v>275</v>
      </c>
      <c r="E151" s="625"/>
      <c r="F151" s="626"/>
      <c r="G151" s="683" t="s">
        <v>309</v>
      </c>
      <c r="H151" s="684"/>
      <c r="I151" s="684"/>
      <c r="J151" s="684"/>
      <c r="K151" s="684"/>
      <c r="L151" s="682">
        <f t="shared" si="5"/>
        <v>10000000</v>
      </c>
      <c r="M151" s="628"/>
      <c r="N151" s="126" t="s">
        <v>275</v>
      </c>
      <c r="O151" s="625"/>
      <c r="P151" s="626"/>
      <c r="Q151" s="683" t="s">
        <v>309</v>
      </c>
      <c r="R151" s="684"/>
      <c r="S151" s="684"/>
      <c r="T151" s="684"/>
      <c r="U151" s="685"/>
      <c r="V151" s="121"/>
    </row>
    <row r="152" spans="1:22" customFormat="1" ht="22.5" customHeight="1">
      <c r="A152" s="68"/>
      <c r="B152" s="68" t="s">
        <v>550</v>
      </c>
      <c r="C152" s="68"/>
      <c r="D152" s="68"/>
      <c r="E152" s="68"/>
      <c r="F152" s="68"/>
      <c r="G152" s="68"/>
      <c r="H152" s="68"/>
      <c r="I152" s="68"/>
      <c r="J152" s="68"/>
      <c r="K152" s="68"/>
      <c r="L152" s="68"/>
      <c r="M152" s="68"/>
      <c r="N152" s="68"/>
      <c r="O152" s="68"/>
      <c r="P152" s="68"/>
      <c r="Q152" s="68"/>
      <c r="R152" s="68"/>
      <c r="S152" s="68"/>
      <c r="T152" s="68"/>
      <c r="U152" s="68"/>
      <c r="V152" s="68"/>
    </row>
    <row r="153" spans="1:22" customFormat="1" ht="22.5" customHeight="1">
      <c r="A153" s="68"/>
      <c r="B153" s="68"/>
      <c r="C153" s="68"/>
      <c r="D153" s="68"/>
      <c r="E153" s="68"/>
      <c r="F153" s="68"/>
      <c r="G153" s="68"/>
      <c r="H153" s="68"/>
      <c r="I153" s="68"/>
      <c r="J153" s="68"/>
      <c r="K153" s="68"/>
      <c r="L153" s="68"/>
      <c r="M153" s="68"/>
      <c r="N153" s="68"/>
      <c r="O153" s="68"/>
      <c r="P153" s="68"/>
      <c r="Q153" s="68"/>
      <c r="R153" s="68"/>
      <c r="S153" s="68"/>
      <c r="T153" s="68"/>
      <c r="U153" s="68"/>
      <c r="V153" s="68"/>
    </row>
    <row r="154" spans="1:22" customFormat="1" ht="22.5" customHeight="1">
      <c r="A154" s="724"/>
      <c r="B154" s="352" t="s">
        <v>318</v>
      </c>
      <c r="C154" s="352"/>
      <c r="D154" s="352"/>
      <c r="E154" s="352"/>
      <c r="F154" s="352"/>
      <c r="G154" s="352"/>
      <c r="H154" s="352"/>
      <c r="I154" s="352"/>
      <c r="J154" s="352"/>
      <c r="K154" s="352"/>
      <c r="L154" s="352"/>
      <c r="M154" s="352"/>
      <c r="N154" s="352"/>
      <c r="O154" s="352"/>
      <c r="P154" s="352"/>
      <c r="Q154" s="352"/>
      <c r="R154" s="352"/>
      <c r="S154" s="352"/>
      <c r="T154" s="352"/>
      <c r="U154" s="352"/>
      <c r="V154" s="68"/>
    </row>
    <row r="155" spans="1:22" customFormat="1" ht="6" customHeight="1">
      <c r="A155" s="724"/>
      <c r="B155" s="68"/>
      <c r="C155" s="68"/>
      <c r="D155" s="68"/>
      <c r="E155" s="68"/>
      <c r="F155" s="68"/>
      <c r="G155" s="68"/>
      <c r="H155" s="68"/>
      <c r="I155" s="68"/>
      <c r="J155" s="68"/>
      <c r="K155" s="68"/>
      <c r="L155" s="68"/>
      <c r="M155" s="68"/>
      <c r="N155" s="68"/>
      <c r="O155" s="68"/>
      <c r="P155" s="68"/>
      <c r="Q155" s="68"/>
      <c r="R155" s="68"/>
      <c r="S155" s="68"/>
      <c r="T155" s="68"/>
      <c r="U155" s="68"/>
      <c r="V155" s="68"/>
    </row>
    <row r="156" spans="1:22" customFormat="1" ht="22.5" customHeight="1" thickBot="1">
      <c r="A156" s="724"/>
      <c r="B156" s="668" t="s">
        <v>143</v>
      </c>
      <c r="C156" s="669"/>
      <c r="D156" s="670"/>
      <c r="E156" s="686" t="s">
        <v>319</v>
      </c>
      <c r="F156" s="669"/>
      <c r="G156" s="670"/>
      <c r="H156" s="686" t="s">
        <v>134</v>
      </c>
      <c r="I156" s="669"/>
      <c r="J156" s="669"/>
      <c r="K156" s="669"/>
      <c r="L156" s="670"/>
      <c r="M156" s="389" t="s">
        <v>211</v>
      </c>
      <c r="N156" s="389"/>
      <c r="O156" s="389"/>
      <c r="P156" s="389" t="s">
        <v>212</v>
      </c>
      <c r="Q156" s="389"/>
      <c r="R156" s="389"/>
      <c r="S156" s="680" t="s">
        <v>213</v>
      </c>
      <c r="T156" s="680"/>
      <c r="U156" s="681"/>
      <c r="V156" s="68"/>
    </row>
    <row r="157" spans="1:22" customFormat="1" ht="22.5" customHeight="1">
      <c r="A157" s="724"/>
      <c r="B157" s="671"/>
      <c r="C157" s="672"/>
      <c r="D157" s="673"/>
      <c r="E157" s="753"/>
      <c r="F157" s="672"/>
      <c r="G157" s="673"/>
      <c r="H157" s="687"/>
      <c r="I157" s="688"/>
      <c r="J157" s="688"/>
      <c r="K157" s="688"/>
      <c r="L157" s="689"/>
      <c r="M157" s="399"/>
      <c r="N157" s="399"/>
      <c r="O157" s="399"/>
      <c r="P157" s="399"/>
      <c r="Q157" s="399"/>
      <c r="R157" s="400"/>
      <c r="S157" s="409">
        <f>M157-P157</f>
        <v>0</v>
      </c>
      <c r="T157" s="438"/>
      <c r="U157" s="411"/>
      <c r="V157" s="68"/>
    </row>
    <row r="158" spans="1:22" customFormat="1" ht="22.5" customHeight="1">
      <c r="A158" s="724"/>
      <c r="B158" s="674"/>
      <c r="C158" s="675"/>
      <c r="D158" s="676"/>
      <c r="E158" s="754"/>
      <c r="F158" s="675"/>
      <c r="G158" s="676"/>
      <c r="H158" s="748"/>
      <c r="I158" s="617"/>
      <c r="J158" s="617"/>
      <c r="K158" s="617"/>
      <c r="L158" s="749"/>
      <c r="M158" s="407"/>
      <c r="N158" s="407"/>
      <c r="O158" s="407"/>
      <c r="P158" s="407"/>
      <c r="Q158" s="407"/>
      <c r="R158" s="408"/>
      <c r="S158" s="409">
        <f t="shared" ref="S158:S159" si="6">M158-P158</f>
        <v>0</v>
      </c>
      <c r="T158" s="438"/>
      <c r="U158" s="411"/>
      <c r="V158" s="68"/>
    </row>
    <row r="159" spans="1:22" customFormat="1" ht="22.5" customHeight="1" thickBot="1">
      <c r="A159" s="724"/>
      <c r="B159" s="677"/>
      <c r="C159" s="678"/>
      <c r="D159" s="679"/>
      <c r="E159" s="690"/>
      <c r="F159" s="678"/>
      <c r="G159" s="679"/>
      <c r="H159" s="750"/>
      <c r="I159" s="751"/>
      <c r="J159" s="751"/>
      <c r="K159" s="751"/>
      <c r="L159" s="752"/>
      <c r="M159" s="430"/>
      <c r="N159" s="430"/>
      <c r="O159" s="430"/>
      <c r="P159" s="430"/>
      <c r="Q159" s="430"/>
      <c r="R159" s="431"/>
      <c r="S159" s="432">
        <f t="shared" si="6"/>
        <v>0</v>
      </c>
      <c r="T159" s="433"/>
      <c r="U159" s="434"/>
      <c r="V159" s="68"/>
    </row>
    <row r="160" spans="1:22" customFormat="1" ht="22.5" customHeight="1">
      <c r="A160" s="724"/>
      <c r="B160" s="744" t="s">
        <v>322</v>
      </c>
      <c r="C160" s="745"/>
      <c r="D160" s="745"/>
      <c r="E160" s="745"/>
      <c r="F160" s="745"/>
      <c r="G160" s="745"/>
      <c r="H160" s="745"/>
      <c r="I160" s="745"/>
      <c r="J160" s="745"/>
      <c r="K160" s="745"/>
      <c r="L160" s="746"/>
      <c r="M160" s="738">
        <f>IF(SUMIF(B157:D159,"業務",M157:O159)=0,0,SUMIF(B157:D159,"業務",M157:O159))</f>
        <v>0</v>
      </c>
      <c r="N160" s="739"/>
      <c r="O160" s="742"/>
      <c r="P160" s="738">
        <f>IF(SUMIF(B157:D159,"業務",P157:R159)=0,0,SUMIF(B157:D159,"業務",P157:R159))</f>
        <v>0</v>
      </c>
      <c r="Q160" s="739"/>
      <c r="R160" s="740"/>
      <c r="S160" s="691">
        <f>IF(M160="","",M160-P160)</f>
        <v>0</v>
      </c>
      <c r="T160" s="692"/>
      <c r="U160" s="693"/>
      <c r="V160" s="68"/>
    </row>
    <row r="161" spans="1:22" customFormat="1" ht="22.5" customHeight="1">
      <c r="A161" s="724"/>
      <c r="B161" s="447" t="s">
        <v>321</v>
      </c>
      <c r="C161" s="448"/>
      <c r="D161" s="448"/>
      <c r="E161" s="448"/>
      <c r="F161" s="448"/>
      <c r="G161" s="448"/>
      <c r="H161" s="448"/>
      <c r="I161" s="448"/>
      <c r="J161" s="448"/>
      <c r="K161" s="448"/>
      <c r="L161" s="747"/>
      <c r="M161" s="443">
        <f>IF(SUMIF(B157:D159,"その他",M157:O159)=0,0,SUMIF(B157:D159,"その他",M157:O159))</f>
        <v>0</v>
      </c>
      <c r="N161" s="741"/>
      <c r="O161" s="743"/>
      <c r="P161" s="443">
        <f>IF(SUMIF(B157:D159,"その他",P157:R159)=0,0,SUMIF(B157:D159,"その他",P157:R159))</f>
        <v>0</v>
      </c>
      <c r="Q161" s="741"/>
      <c r="R161" s="454"/>
      <c r="S161" s="442">
        <f>IF(M161="","",M161-P161)</f>
        <v>0</v>
      </c>
      <c r="T161" s="443"/>
      <c r="U161" s="444"/>
      <c r="V161" s="68"/>
    </row>
    <row r="162" spans="1:22" customFormat="1" ht="6.75" customHeight="1">
      <c r="A162" s="724"/>
      <c r="B162" s="68"/>
      <c r="C162" s="68"/>
      <c r="D162" s="68"/>
      <c r="E162" s="68"/>
      <c r="F162" s="68"/>
      <c r="G162" s="68"/>
      <c r="H162" s="68"/>
      <c r="I162" s="68"/>
      <c r="J162" s="68"/>
      <c r="K162" s="68"/>
      <c r="L162" s="68"/>
      <c r="M162" s="68"/>
      <c r="N162" s="68"/>
      <c r="O162" s="68"/>
      <c r="P162" s="68"/>
      <c r="Q162" s="68"/>
      <c r="R162" s="68"/>
      <c r="S162" s="68"/>
      <c r="T162" s="68"/>
      <c r="U162" s="68"/>
      <c r="V162" s="68"/>
    </row>
    <row r="163" spans="1:22" customFormat="1" ht="22.5" customHeight="1">
      <c r="A163" s="724"/>
      <c r="B163" s="185" t="s">
        <v>226</v>
      </c>
      <c r="C163" s="186"/>
      <c r="D163" s="186"/>
      <c r="E163" s="186"/>
      <c r="F163" s="186"/>
      <c r="G163" s="186"/>
      <c r="H163" s="186"/>
      <c r="I163" s="186"/>
      <c r="J163" s="186"/>
      <c r="K163" s="186"/>
      <c r="L163" s="186"/>
      <c r="M163" s="186"/>
      <c r="N163" s="186"/>
      <c r="O163" s="186"/>
      <c r="P163" s="186"/>
      <c r="Q163" s="186"/>
      <c r="R163" s="186"/>
      <c r="S163" s="186"/>
      <c r="T163" s="186"/>
      <c r="U163" s="187"/>
      <c r="V163" s="68"/>
    </row>
    <row r="164" spans="1:22" customFormat="1" ht="22.5" customHeight="1">
      <c r="A164" s="724"/>
      <c r="B164" s="188"/>
      <c r="C164" s="396" t="s">
        <v>143</v>
      </c>
      <c r="D164" s="396"/>
      <c r="E164" s="396"/>
      <c r="F164" s="396"/>
      <c r="G164" s="397" t="s">
        <v>323</v>
      </c>
      <c r="H164" s="397"/>
      <c r="I164" s="397"/>
      <c r="J164" s="397"/>
      <c r="K164" s="397"/>
      <c r="L164" s="397"/>
      <c r="M164" s="397"/>
      <c r="N164" s="397"/>
      <c r="O164" s="397"/>
      <c r="P164" s="397"/>
      <c r="Q164" s="397"/>
      <c r="R164" s="397"/>
      <c r="S164" s="397"/>
      <c r="T164" s="397"/>
      <c r="U164" s="189"/>
      <c r="V164" s="68"/>
    </row>
    <row r="165" spans="1:22" customFormat="1" ht="22.5" customHeight="1">
      <c r="A165" s="724"/>
      <c r="B165" s="188"/>
      <c r="C165" s="396" t="s">
        <v>176</v>
      </c>
      <c r="D165" s="396"/>
      <c r="E165" s="396"/>
      <c r="F165" s="396"/>
      <c r="G165" s="397" t="s">
        <v>327</v>
      </c>
      <c r="H165" s="397"/>
      <c r="I165" s="397"/>
      <c r="J165" s="397"/>
      <c r="K165" s="397"/>
      <c r="L165" s="397"/>
      <c r="M165" s="397"/>
      <c r="N165" s="397"/>
      <c r="O165" s="397"/>
      <c r="P165" s="397"/>
      <c r="Q165" s="397"/>
      <c r="R165" s="397"/>
      <c r="S165" s="397"/>
      <c r="T165" s="397"/>
      <c r="U165" s="189"/>
      <c r="V165" s="68"/>
    </row>
    <row r="166" spans="1:22" customFormat="1" ht="22.5" customHeight="1">
      <c r="A166" s="724"/>
      <c r="B166" s="188"/>
      <c r="C166" s="396" t="s">
        <v>134</v>
      </c>
      <c r="D166" s="396"/>
      <c r="E166" s="396"/>
      <c r="F166" s="396"/>
      <c r="G166" s="397" t="s">
        <v>219</v>
      </c>
      <c r="H166" s="397"/>
      <c r="I166" s="397"/>
      <c r="J166" s="397"/>
      <c r="K166" s="397"/>
      <c r="L166" s="397"/>
      <c r="M166" s="397"/>
      <c r="N166" s="397"/>
      <c r="O166" s="397"/>
      <c r="P166" s="397"/>
      <c r="Q166" s="397"/>
      <c r="R166" s="397"/>
      <c r="S166" s="397"/>
      <c r="T166" s="397"/>
      <c r="U166" s="189"/>
      <c r="V166" s="68"/>
    </row>
    <row r="167" spans="1:22" customFormat="1" ht="22.5" customHeight="1">
      <c r="A167" s="724"/>
      <c r="B167" s="188"/>
      <c r="C167" s="396" t="s">
        <v>209</v>
      </c>
      <c r="D167" s="396"/>
      <c r="E167" s="396"/>
      <c r="F167" s="396"/>
      <c r="G167" s="397" t="s">
        <v>220</v>
      </c>
      <c r="H167" s="397"/>
      <c r="I167" s="397"/>
      <c r="J167" s="397"/>
      <c r="K167" s="397"/>
      <c r="L167" s="397"/>
      <c r="M167" s="397"/>
      <c r="N167" s="397"/>
      <c r="O167" s="397"/>
      <c r="P167" s="397"/>
      <c r="Q167" s="397"/>
      <c r="R167" s="397"/>
      <c r="S167" s="397"/>
      <c r="T167" s="397"/>
      <c r="U167" s="189"/>
      <c r="V167" s="68"/>
    </row>
    <row r="168" spans="1:22" customFormat="1" ht="22.5" customHeight="1">
      <c r="A168" s="724"/>
      <c r="B168" s="188"/>
      <c r="C168" s="396" t="s">
        <v>210</v>
      </c>
      <c r="D168" s="396"/>
      <c r="E168" s="396"/>
      <c r="F168" s="396"/>
      <c r="G168" s="397" t="s">
        <v>221</v>
      </c>
      <c r="H168" s="397"/>
      <c r="I168" s="397"/>
      <c r="J168" s="397"/>
      <c r="K168" s="397"/>
      <c r="L168" s="397"/>
      <c r="M168" s="397"/>
      <c r="N168" s="397"/>
      <c r="O168" s="397"/>
      <c r="P168" s="397"/>
      <c r="Q168" s="397"/>
      <c r="R168" s="397"/>
      <c r="S168" s="397"/>
      <c r="T168" s="397"/>
      <c r="U168" s="189"/>
      <c r="V168" s="68"/>
    </row>
    <row r="169" spans="1:22" customFormat="1" ht="22.5" customHeight="1">
      <c r="A169" s="724"/>
      <c r="B169" s="190"/>
      <c r="C169" s="508" t="s">
        <v>326</v>
      </c>
      <c r="D169" s="508"/>
      <c r="E169" s="508"/>
      <c r="F169" s="508"/>
      <c r="G169" s="508"/>
      <c r="H169" s="508"/>
      <c r="I169" s="508"/>
      <c r="J169" s="508"/>
      <c r="K169" s="508"/>
      <c r="L169" s="508"/>
      <c r="M169" s="508"/>
      <c r="N169" s="508"/>
      <c r="O169" s="508"/>
      <c r="P169" s="508"/>
      <c r="Q169" s="508"/>
      <c r="R169" s="508"/>
      <c r="S169" s="508"/>
      <c r="T169" s="508"/>
      <c r="U169" s="509"/>
      <c r="V169" s="68"/>
    </row>
    <row r="170" spans="1:22" customFormat="1" ht="22.5" customHeight="1">
      <c r="A170" s="68"/>
      <c r="B170" s="68"/>
      <c r="C170" s="68"/>
      <c r="D170" s="68"/>
      <c r="E170" s="68"/>
      <c r="F170" s="68"/>
      <c r="G170" s="68"/>
      <c r="H170" s="68"/>
      <c r="I170" s="68"/>
      <c r="J170" s="68"/>
      <c r="K170" s="68"/>
      <c r="L170" s="68"/>
      <c r="M170" s="68"/>
      <c r="N170" s="68"/>
      <c r="O170" s="68"/>
      <c r="P170" s="68"/>
      <c r="Q170" s="68"/>
      <c r="R170" s="68"/>
      <c r="S170" s="458" t="s">
        <v>450</v>
      </c>
      <c r="T170" s="458"/>
      <c r="U170" s="458"/>
      <c r="V170" s="68"/>
    </row>
    <row r="171" spans="1:22" customFormat="1" ht="22.5" customHeight="1">
      <c r="A171" s="68"/>
      <c r="B171" s="68"/>
      <c r="C171" s="68"/>
      <c r="D171" s="68"/>
      <c r="E171" s="68"/>
      <c r="F171" s="68"/>
      <c r="G171" s="68"/>
      <c r="H171" s="68"/>
      <c r="I171" s="68"/>
      <c r="J171" s="68"/>
      <c r="K171" s="68"/>
      <c r="L171" s="68"/>
      <c r="M171" s="68"/>
      <c r="N171" s="68"/>
      <c r="O171" s="68"/>
      <c r="P171" s="68"/>
      <c r="Q171" s="68"/>
      <c r="R171" s="68"/>
      <c r="S171" s="68"/>
      <c r="T171" s="68"/>
      <c r="U171" s="68"/>
      <c r="V171" s="68"/>
    </row>
    <row r="172" spans="1:22" customFormat="1" ht="22.5" customHeight="1">
      <c r="A172" s="724"/>
      <c r="B172" s="352" t="s">
        <v>328</v>
      </c>
      <c r="C172" s="352"/>
      <c r="D172" s="352"/>
      <c r="E172" s="352"/>
      <c r="F172" s="352"/>
      <c r="G172" s="352"/>
      <c r="H172" s="352"/>
      <c r="I172" s="352"/>
      <c r="J172" s="352"/>
      <c r="K172" s="352"/>
      <c r="L172" s="352"/>
      <c r="M172" s="352"/>
      <c r="N172" s="352"/>
      <c r="O172" s="352"/>
      <c r="P172" s="352"/>
      <c r="Q172" s="352"/>
      <c r="R172" s="352"/>
      <c r="S172" s="352"/>
      <c r="T172" s="352"/>
      <c r="U172" s="352"/>
      <c r="V172" s="68"/>
    </row>
    <row r="173" spans="1:22" customFormat="1" ht="6" customHeight="1">
      <c r="A173" s="724"/>
      <c r="B173" s="68"/>
      <c r="C173" s="68"/>
      <c r="D173" s="68"/>
      <c r="E173" s="68"/>
      <c r="F173" s="68"/>
      <c r="G173" s="68"/>
      <c r="H173" s="68"/>
      <c r="I173" s="68"/>
      <c r="J173" s="68"/>
      <c r="K173" s="68"/>
      <c r="L173" s="68"/>
      <c r="M173" s="68"/>
      <c r="N173" s="68"/>
      <c r="O173" s="68"/>
      <c r="P173" s="68"/>
      <c r="Q173" s="68"/>
      <c r="R173" s="68"/>
      <c r="S173" s="68"/>
      <c r="T173" s="68"/>
      <c r="U173" s="68"/>
      <c r="V173" s="68"/>
    </row>
    <row r="174" spans="1:22" customFormat="1" ht="22.5" customHeight="1" thickBot="1">
      <c r="A174" s="724"/>
      <c r="B174" s="636"/>
      <c r="C174" s="637"/>
      <c r="D174" s="637"/>
      <c r="E174" s="637"/>
      <c r="F174" s="637"/>
      <c r="G174" s="389" t="s">
        <v>330</v>
      </c>
      <c r="H174" s="389"/>
      <c r="I174" s="389"/>
      <c r="J174" s="389" t="s">
        <v>331</v>
      </c>
      <c r="K174" s="389"/>
      <c r="L174" s="389"/>
      <c r="M174" s="680" t="s">
        <v>332</v>
      </c>
      <c r="N174" s="680"/>
      <c r="O174" s="680"/>
      <c r="P174" s="680" t="s">
        <v>333</v>
      </c>
      <c r="Q174" s="680"/>
      <c r="R174" s="680"/>
      <c r="S174" s="680" t="s">
        <v>334</v>
      </c>
      <c r="T174" s="680"/>
      <c r="U174" s="681"/>
      <c r="V174" s="68"/>
    </row>
    <row r="175" spans="1:22" customFormat="1" ht="18.75">
      <c r="A175" s="724"/>
      <c r="B175" s="638" t="s">
        <v>329</v>
      </c>
      <c r="C175" s="639"/>
      <c r="D175" s="639"/>
      <c r="E175" s="639" t="s">
        <v>336</v>
      </c>
      <c r="F175" s="640"/>
      <c r="G175" s="646"/>
      <c r="H175" s="647"/>
      <c r="I175" s="647"/>
      <c r="J175" s="647"/>
      <c r="K175" s="647"/>
      <c r="L175" s="648"/>
      <c r="M175" s="728">
        <f>IF(AND(M178="",M176=""),G175-J175,IF(AND(M178&lt;0,M178+M176&lt;=0),0,IF(AND(M178&lt;0,M178+M176&gt;=0),M178+M176,IF(AND(M178&gt;0,M178+M176&lt;=0),M178+M176,IF(AND(M178&gt;0,M178+M176&gt;=0),0)))))</f>
        <v>0</v>
      </c>
      <c r="N175" s="729"/>
      <c r="O175" s="729"/>
      <c r="P175" s="727">
        <f>IF(AND(M175+M177&lt;=500000,M175+M177&gt;0),M175+M177,IF(M175+M177&gt;=500000,500000,0))</f>
        <v>0</v>
      </c>
      <c r="Q175" s="727"/>
      <c r="R175" s="727"/>
      <c r="S175" s="727">
        <f>IF(AND(M175&lt;500000,M175&gt;0),0,IF(M175&gt;=500000,M175-500000,IF(M175&lt;=0,M175,0)))</f>
        <v>0</v>
      </c>
      <c r="T175" s="727"/>
      <c r="U175" s="730"/>
      <c r="V175" s="68"/>
    </row>
    <row r="176" spans="1:22" customFormat="1" ht="18.75">
      <c r="A176" s="724"/>
      <c r="B176" s="638"/>
      <c r="C176" s="639"/>
      <c r="D176" s="639"/>
      <c r="E176" s="639"/>
      <c r="F176" s="640"/>
      <c r="G176" s="649"/>
      <c r="H176" s="650"/>
      <c r="I176" s="650"/>
      <c r="J176" s="650"/>
      <c r="K176" s="650"/>
      <c r="L176" s="651"/>
      <c r="M176" s="732" t="str">
        <f>IF(AND(G177-J177&lt;0,G175-J175&gt;0),G175-J175,IF(AND(G177-J177&gt;0,G175-J175&lt;0),G175-J175,""))</f>
        <v/>
      </c>
      <c r="N176" s="733"/>
      <c r="O176" s="733"/>
      <c r="P176" s="727"/>
      <c r="Q176" s="727"/>
      <c r="R176" s="727"/>
      <c r="S176" s="727"/>
      <c r="T176" s="727"/>
      <c r="U176" s="730"/>
      <c r="V176" s="68"/>
    </row>
    <row r="177" spans="1:22" customFormat="1" ht="18.75">
      <c r="A177" s="724"/>
      <c r="B177" s="638"/>
      <c r="C177" s="639"/>
      <c r="D177" s="639"/>
      <c r="E177" s="639" t="s">
        <v>337</v>
      </c>
      <c r="F177" s="640"/>
      <c r="G177" s="649"/>
      <c r="H177" s="650"/>
      <c r="I177" s="650"/>
      <c r="J177" s="650"/>
      <c r="K177" s="650"/>
      <c r="L177" s="651"/>
      <c r="M177" s="728">
        <f>IF(AND(M178="",M176=""),G177-J177,IF(AND(M178&lt;0,M178+M176&lt;=0),M178+M176,IF(AND(M178&lt;0,M178+M176&gt;=0),0,IF(AND(M178&gt;0,M178+M176&lt;=0),0,IF(AND(M178&gt;0,M178+M176&gt;=0),M178+M176)))))</f>
        <v>0</v>
      </c>
      <c r="N177" s="729"/>
      <c r="O177" s="729"/>
      <c r="P177" s="727"/>
      <c r="Q177" s="727"/>
      <c r="R177" s="727"/>
      <c r="S177" s="727">
        <f>IF(AND(M175&lt;500000,M175&gt;0),M177-(P175-M175),IF(M175&gt;=500000,M177,IF(AND(M175&lt;0,M177&gt;=0,M177&lt;=500000),M177,M177-P175)))</f>
        <v>0</v>
      </c>
      <c r="T177" s="727"/>
      <c r="U177" s="730"/>
      <c r="V177" s="68"/>
    </row>
    <row r="178" spans="1:22" customFormat="1" ht="18.75">
      <c r="A178" s="724"/>
      <c r="B178" s="638"/>
      <c r="C178" s="639"/>
      <c r="D178" s="639"/>
      <c r="E178" s="639"/>
      <c r="F178" s="640"/>
      <c r="G178" s="649"/>
      <c r="H178" s="650"/>
      <c r="I178" s="650"/>
      <c r="J178" s="650"/>
      <c r="K178" s="650"/>
      <c r="L178" s="651"/>
      <c r="M178" s="732" t="str">
        <f>IF(AND(G177-J177&lt;0,G175-J175&gt;0),G177-J177,IF(AND(G177-J177&gt;0,G175-J175&lt;0),G177-J177,""))</f>
        <v/>
      </c>
      <c r="N178" s="733"/>
      <c r="O178" s="733"/>
      <c r="P178" s="727"/>
      <c r="Q178" s="727"/>
      <c r="R178" s="727"/>
      <c r="S178" s="727"/>
      <c r="T178" s="727"/>
      <c r="U178" s="730"/>
      <c r="V178" s="68"/>
    </row>
    <row r="179" spans="1:22" customFormat="1" ht="18.75">
      <c r="A179" s="724"/>
      <c r="B179" s="638" t="s">
        <v>335</v>
      </c>
      <c r="C179" s="639"/>
      <c r="D179" s="639"/>
      <c r="E179" s="639"/>
      <c r="F179" s="640"/>
      <c r="G179" s="649"/>
      <c r="H179" s="650"/>
      <c r="I179" s="650"/>
      <c r="J179" s="650"/>
      <c r="K179" s="650"/>
      <c r="L179" s="651"/>
      <c r="M179" s="726">
        <f>IF(AND(G179="",J179=""),0,IF(G179-J179&lt;0,0,G179-J179))</f>
        <v>0</v>
      </c>
      <c r="N179" s="727"/>
      <c r="O179" s="727"/>
      <c r="P179" s="727">
        <f>IF(AND(M179&gt;0,M179&lt;=500000),M179,IF(M179&gt;500000,500000,IF(M179&lt;=0,M179,0)))</f>
        <v>0</v>
      </c>
      <c r="Q179" s="727"/>
      <c r="R179" s="727"/>
      <c r="S179" s="727">
        <f>M179-P179</f>
        <v>0</v>
      </c>
      <c r="T179" s="727"/>
      <c r="U179" s="730"/>
      <c r="V179" s="68"/>
    </row>
    <row r="180" spans="1:22" customFormat="1" ht="19.5" thickBot="1">
      <c r="A180" s="724"/>
      <c r="B180" s="695"/>
      <c r="C180" s="696"/>
      <c r="D180" s="696"/>
      <c r="E180" s="696"/>
      <c r="F180" s="697"/>
      <c r="G180" s="652"/>
      <c r="H180" s="653"/>
      <c r="I180" s="653"/>
      <c r="J180" s="653"/>
      <c r="K180" s="653"/>
      <c r="L180" s="654"/>
      <c r="M180" s="728"/>
      <c r="N180" s="729"/>
      <c r="O180" s="729"/>
      <c r="P180" s="729"/>
      <c r="Q180" s="729"/>
      <c r="R180" s="729"/>
      <c r="S180" s="729"/>
      <c r="T180" s="729"/>
      <c r="U180" s="731"/>
      <c r="V180" s="68"/>
    </row>
    <row r="181" spans="1:22" customFormat="1" ht="22.5" customHeight="1">
      <c r="A181" s="724"/>
      <c r="B181" s="343" t="s">
        <v>338</v>
      </c>
      <c r="C181" s="344"/>
      <c r="D181" s="344"/>
      <c r="E181" s="344"/>
      <c r="F181" s="344"/>
      <c r="G181" s="345"/>
      <c r="H181" s="345"/>
      <c r="I181" s="345"/>
      <c r="J181" s="345"/>
      <c r="K181" s="345"/>
      <c r="L181" s="345"/>
      <c r="M181" s="344"/>
      <c r="N181" s="344"/>
      <c r="O181" s="344"/>
      <c r="P181" s="344"/>
      <c r="Q181" s="344"/>
      <c r="R181" s="344"/>
      <c r="S181" s="346">
        <f>IF(S175+S177+S179&lt;=0,S175+S177+S179,IF(AND(S175+S177&lt;0,S175+S177+S179&gt;0),ROUNDDOWN((S175+S177+S179)*0.5,0),ROUNDDOWN(S175+(S177+S179)*0.5,0)))</f>
        <v>0</v>
      </c>
      <c r="T181" s="346"/>
      <c r="U181" s="347"/>
      <c r="V181" s="68"/>
    </row>
    <row r="182" spans="1:22" customFormat="1" ht="22.5" customHeight="1">
      <c r="A182" s="724"/>
      <c r="B182" s="68"/>
      <c r="C182" s="68"/>
      <c r="D182" s="68"/>
      <c r="E182" s="68"/>
      <c r="F182" s="68"/>
      <c r="G182" s="68"/>
      <c r="H182" s="68"/>
      <c r="I182" s="68"/>
      <c r="J182" s="68"/>
      <c r="K182" s="68"/>
      <c r="L182" s="68"/>
      <c r="M182" s="68"/>
      <c r="N182" s="68"/>
      <c r="O182" s="68"/>
      <c r="P182" s="68"/>
      <c r="Q182" s="68"/>
      <c r="R182" s="68"/>
      <c r="S182" s="458" t="s">
        <v>450</v>
      </c>
      <c r="T182" s="458"/>
      <c r="U182" s="458"/>
      <c r="V182" s="68"/>
    </row>
    <row r="183" spans="1:22" customFormat="1" ht="22.5" customHeight="1">
      <c r="A183" s="68"/>
      <c r="B183" s="68"/>
      <c r="C183" s="68"/>
      <c r="D183" s="68"/>
      <c r="E183" s="68"/>
      <c r="F183" s="68"/>
      <c r="G183" s="68"/>
      <c r="H183" s="68"/>
      <c r="I183" s="68"/>
      <c r="J183" s="68"/>
      <c r="K183" s="68"/>
      <c r="L183" s="68"/>
      <c r="M183" s="68"/>
      <c r="N183" s="68"/>
      <c r="O183" s="68"/>
      <c r="P183" s="68"/>
      <c r="Q183" s="68"/>
      <c r="R183" s="68"/>
      <c r="S183" s="68"/>
      <c r="T183" s="68"/>
      <c r="U183" s="68"/>
      <c r="V183" s="68"/>
    </row>
    <row r="184" spans="1:22" customFormat="1" ht="22.5" customHeight="1">
      <c r="A184" s="68"/>
      <c r="B184" s="348" t="s">
        <v>339</v>
      </c>
      <c r="C184" s="348"/>
      <c r="D184" s="348"/>
      <c r="E184" s="348"/>
      <c r="F184" s="348"/>
      <c r="G184" s="348"/>
      <c r="H184" s="348"/>
      <c r="I184" s="348"/>
      <c r="J184" s="348"/>
      <c r="K184" s="348"/>
      <c r="L184" s="348"/>
      <c r="M184" s="348"/>
      <c r="N184" s="348"/>
      <c r="O184" s="348"/>
      <c r="P184" s="348"/>
      <c r="Q184" s="348"/>
      <c r="R184" s="348"/>
      <c r="S184" s="348"/>
      <c r="T184" s="348"/>
      <c r="U184" s="348"/>
      <c r="V184" s="68"/>
    </row>
    <row r="185" spans="1:22" customFormat="1" ht="6" customHeight="1">
      <c r="A185" s="68"/>
      <c r="B185" s="121"/>
      <c r="C185" s="121"/>
      <c r="D185" s="121"/>
      <c r="E185" s="121"/>
      <c r="F185" s="121"/>
      <c r="G185" s="121"/>
      <c r="H185" s="121"/>
      <c r="I185" s="121"/>
      <c r="J185" s="121"/>
      <c r="K185" s="121"/>
      <c r="L185" s="121"/>
      <c r="M185" s="121"/>
      <c r="N185" s="121"/>
      <c r="O185" s="121"/>
      <c r="P185" s="121"/>
      <c r="Q185" s="121"/>
      <c r="R185" s="121"/>
      <c r="S185" s="121"/>
      <c r="T185" s="121"/>
      <c r="U185" s="121"/>
      <c r="V185" s="68"/>
    </row>
    <row r="186" spans="1:22" customFormat="1" ht="22.5" customHeight="1">
      <c r="A186" s="68"/>
      <c r="B186" s="343"/>
      <c r="C186" s="344"/>
      <c r="D186" s="344"/>
      <c r="E186" s="344" t="s">
        <v>348</v>
      </c>
      <c r="F186" s="344"/>
      <c r="G186" s="344"/>
      <c r="H186" s="344" t="s">
        <v>351</v>
      </c>
      <c r="I186" s="344"/>
      <c r="J186" s="344"/>
      <c r="K186" s="344" t="s">
        <v>354</v>
      </c>
      <c r="L186" s="344"/>
      <c r="M186" s="344"/>
      <c r="N186" s="344"/>
      <c r="O186" s="344" t="s">
        <v>352</v>
      </c>
      <c r="P186" s="344"/>
      <c r="Q186" s="344"/>
      <c r="R186" s="344" t="s">
        <v>355</v>
      </c>
      <c r="S186" s="344"/>
      <c r="T186" s="344"/>
      <c r="U186" s="384"/>
      <c r="V186" s="68"/>
    </row>
    <row r="187" spans="1:22" customFormat="1" ht="22.5" customHeight="1">
      <c r="A187" s="68"/>
      <c r="B187" s="777" t="s">
        <v>345</v>
      </c>
      <c r="C187" s="386" t="s">
        <v>346</v>
      </c>
      <c r="D187" s="386"/>
      <c r="E187" s="385">
        <f>IF(S10="",0,ROUNDDOWN(S10,0))</f>
        <v>0</v>
      </c>
      <c r="F187" s="385"/>
      <c r="G187" s="385"/>
      <c r="H187" s="385">
        <f>IF(E191&lt;0,E191,0)</f>
        <v>0</v>
      </c>
      <c r="I187" s="385"/>
      <c r="J187" s="385"/>
      <c r="K187" s="701">
        <f>IF($H$187&lt;0,0,SUM(E191:G194,E198))</f>
        <v>0</v>
      </c>
      <c r="L187" s="702"/>
      <c r="M187" s="702"/>
      <c r="N187" s="703"/>
      <c r="O187" s="385">
        <f>IF(SUM(E192:G194,E198,H187)&lt;0,SUM(E192:G194,E198,H187),0)</f>
        <v>0</v>
      </c>
      <c r="P187" s="385"/>
      <c r="Q187" s="385"/>
      <c r="R187" s="701">
        <f>IF(AND($O$199&lt;0,K187+$O$199&lt;=0),0,IF(AND($O$199&lt;0,K187+$O$199&gt;0),K187+$O$199,K187))</f>
        <v>0</v>
      </c>
      <c r="S187" s="702"/>
      <c r="T187" s="702"/>
      <c r="U187" s="773"/>
      <c r="V187" s="68"/>
    </row>
    <row r="188" spans="1:22" customFormat="1" ht="22.5" customHeight="1">
      <c r="A188" s="68"/>
      <c r="B188" s="778"/>
      <c r="C188" s="383" t="s">
        <v>347</v>
      </c>
      <c r="D188" s="383"/>
      <c r="E188" s="382">
        <f>IF(S11="",0,ROUNDDOWN(S11,0))</f>
        <v>0</v>
      </c>
      <c r="F188" s="382"/>
      <c r="G188" s="382"/>
      <c r="H188" s="382"/>
      <c r="I188" s="382"/>
      <c r="J188" s="382"/>
      <c r="K188" s="704"/>
      <c r="L188" s="705"/>
      <c r="M188" s="705"/>
      <c r="N188" s="706"/>
      <c r="O188" s="382"/>
      <c r="P188" s="382"/>
      <c r="Q188" s="382"/>
      <c r="R188" s="704"/>
      <c r="S188" s="705"/>
      <c r="T188" s="705"/>
      <c r="U188" s="774"/>
      <c r="V188" s="68"/>
    </row>
    <row r="189" spans="1:22" customFormat="1" ht="22.5" customHeight="1">
      <c r="A189" s="68"/>
      <c r="B189" s="778"/>
      <c r="C189" s="383" t="s">
        <v>349</v>
      </c>
      <c r="D189" s="383"/>
      <c r="E189" s="382">
        <f>SUM(E187:G188)</f>
        <v>0</v>
      </c>
      <c r="F189" s="382"/>
      <c r="G189" s="382"/>
      <c r="H189" s="382"/>
      <c r="I189" s="382"/>
      <c r="J189" s="382"/>
      <c r="K189" s="704"/>
      <c r="L189" s="705"/>
      <c r="M189" s="705"/>
      <c r="N189" s="706"/>
      <c r="O189" s="382"/>
      <c r="P189" s="382"/>
      <c r="Q189" s="382"/>
      <c r="R189" s="704"/>
      <c r="S189" s="705"/>
      <c r="T189" s="705"/>
      <c r="U189" s="774"/>
      <c r="V189" s="68"/>
    </row>
    <row r="190" spans="1:22" customFormat="1" ht="22.5" customHeight="1">
      <c r="A190" s="68"/>
      <c r="B190" s="776" t="s">
        <v>54</v>
      </c>
      <c r="C190" s="383"/>
      <c r="D190" s="383"/>
      <c r="E190" s="382">
        <f>IF(S12="",0,ROUNDDOWN(S12,0))</f>
        <v>0</v>
      </c>
      <c r="F190" s="382"/>
      <c r="G190" s="382"/>
      <c r="H190" s="382"/>
      <c r="I190" s="382"/>
      <c r="J190" s="382"/>
      <c r="K190" s="704"/>
      <c r="L190" s="705"/>
      <c r="M190" s="705"/>
      <c r="N190" s="706"/>
      <c r="O190" s="382"/>
      <c r="P190" s="382"/>
      <c r="Q190" s="382"/>
      <c r="R190" s="704"/>
      <c r="S190" s="705"/>
      <c r="T190" s="705"/>
      <c r="U190" s="774"/>
      <c r="V190" s="68"/>
    </row>
    <row r="191" spans="1:22" customFormat="1" ht="22.5" customHeight="1">
      <c r="A191" s="68"/>
      <c r="B191" s="776" t="s">
        <v>350</v>
      </c>
      <c r="C191" s="383"/>
      <c r="D191" s="383"/>
      <c r="E191" s="382">
        <f>SUM(E189:G190)</f>
        <v>0</v>
      </c>
      <c r="F191" s="382"/>
      <c r="G191" s="382"/>
      <c r="H191" s="382"/>
      <c r="I191" s="382"/>
      <c r="J191" s="382"/>
      <c r="K191" s="704"/>
      <c r="L191" s="705"/>
      <c r="M191" s="705"/>
      <c r="N191" s="706"/>
      <c r="O191" s="382"/>
      <c r="P191" s="382"/>
      <c r="Q191" s="382"/>
      <c r="R191" s="704"/>
      <c r="S191" s="705"/>
      <c r="T191" s="705"/>
      <c r="U191" s="774"/>
      <c r="V191" s="68"/>
    </row>
    <row r="192" spans="1:22" customFormat="1" ht="22.5" customHeight="1">
      <c r="A192" s="68"/>
      <c r="B192" s="712" t="s">
        <v>87</v>
      </c>
      <c r="C192" s="713"/>
      <c r="D192" s="713"/>
      <c r="E192" s="382">
        <f>IF(B28&lt;0,0,IF(E28="",0,ROUNDDOWN(E28,0)))</f>
        <v>0</v>
      </c>
      <c r="F192" s="382"/>
      <c r="G192" s="382"/>
      <c r="H192" s="761"/>
      <c r="I192" s="762"/>
      <c r="J192" s="763"/>
      <c r="K192" s="704"/>
      <c r="L192" s="705"/>
      <c r="M192" s="705"/>
      <c r="N192" s="706"/>
      <c r="O192" s="770"/>
      <c r="P192" s="771"/>
      <c r="Q192" s="772"/>
      <c r="R192" s="704"/>
      <c r="S192" s="705"/>
      <c r="T192" s="705"/>
      <c r="U192" s="774"/>
      <c r="V192" s="68"/>
    </row>
    <row r="193" spans="1:22" customFormat="1" ht="22.5" customHeight="1">
      <c r="A193" s="68"/>
      <c r="B193" s="712" t="s">
        <v>84</v>
      </c>
      <c r="C193" s="713"/>
      <c r="D193" s="713"/>
      <c r="E193" s="382">
        <f>IF(B40="配当等の所得について、申告不要制度を選択。",0,ROUNDDOWN(SUM(S34:U37),0))</f>
        <v>0</v>
      </c>
      <c r="F193" s="382"/>
      <c r="G193" s="382"/>
      <c r="H193" s="764"/>
      <c r="I193" s="765"/>
      <c r="J193" s="766"/>
      <c r="K193" s="704"/>
      <c r="L193" s="705"/>
      <c r="M193" s="705"/>
      <c r="N193" s="706"/>
      <c r="O193" s="704"/>
      <c r="P193" s="705"/>
      <c r="Q193" s="706"/>
      <c r="R193" s="704"/>
      <c r="S193" s="705"/>
      <c r="T193" s="705"/>
      <c r="U193" s="774"/>
      <c r="V193" s="68"/>
    </row>
    <row r="194" spans="1:22" customFormat="1" ht="22.5" customHeight="1">
      <c r="A194" s="68"/>
      <c r="B194" s="712" t="s">
        <v>79</v>
      </c>
      <c r="C194" s="713"/>
      <c r="D194" s="713"/>
      <c r="E194" s="382">
        <f>S107</f>
        <v>0</v>
      </c>
      <c r="F194" s="382"/>
      <c r="G194" s="382"/>
      <c r="H194" s="764"/>
      <c r="I194" s="765"/>
      <c r="J194" s="766"/>
      <c r="K194" s="704"/>
      <c r="L194" s="705"/>
      <c r="M194" s="705"/>
      <c r="N194" s="706"/>
      <c r="O194" s="704"/>
      <c r="P194" s="705"/>
      <c r="Q194" s="706"/>
      <c r="R194" s="704"/>
      <c r="S194" s="705"/>
      <c r="T194" s="705"/>
      <c r="U194" s="774"/>
      <c r="V194" s="68"/>
    </row>
    <row r="195" spans="1:22" customFormat="1" ht="22.5" customHeight="1">
      <c r="A195" s="68"/>
      <c r="B195" s="734" t="s">
        <v>356</v>
      </c>
      <c r="C195" s="713" t="s">
        <v>340</v>
      </c>
      <c r="D195" s="713"/>
      <c r="E195" s="382">
        <f>IF(ISERROR(IF(入力ガイド!AB23&gt;=65,収入・所得!R142,収入・所得!R141)),0,IF(入力ガイド!AB23&gt;=65,収入・所得!R142,収入・所得!R141))</f>
        <v>0</v>
      </c>
      <c r="F195" s="382"/>
      <c r="G195" s="382"/>
      <c r="H195" s="764"/>
      <c r="I195" s="765"/>
      <c r="J195" s="766"/>
      <c r="K195" s="704"/>
      <c r="L195" s="705"/>
      <c r="M195" s="705"/>
      <c r="N195" s="706"/>
      <c r="O195" s="704"/>
      <c r="P195" s="705"/>
      <c r="Q195" s="706"/>
      <c r="R195" s="704"/>
      <c r="S195" s="705"/>
      <c r="T195" s="705"/>
      <c r="U195" s="774"/>
      <c r="V195" s="68"/>
    </row>
    <row r="196" spans="1:22" customFormat="1" ht="22.5" customHeight="1">
      <c r="A196" s="68"/>
      <c r="B196" s="734"/>
      <c r="C196" s="713" t="s">
        <v>343</v>
      </c>
      <c r="D196" s="713"/>
      <c r="E196" s="382">
        <f>ROUNDDOWN(S160,0)</f>
        <v>0</v>
      </c>
      <c r="F196" s="382"/>
      <c r="G196" s="382"/>
      <c r="H196" s="764"/>
      <c r="I196" s="765"/>
      <c r="J196" s="766"/>
      <c r="K196" s="704"/>
      <c r="L196" s="705"/>
      <c r="M196" s="705"/>
      <c r="N196" s="706"/>
      <c r="O196" s="704"/>
      <c r="P196" s="705"/>
      <c r="Q196" s="706"/>
      <c r="R196" s="704"/>
      <c r="S196" s="705"/>
      <c r="T196" s="705"/>
      <c r="U196" s="774"/>
      <c r="V196" s="68"/>
    </row>
    <row r="197" spans="1:22" customFormat="1" ht="22.5" customHeight="1">
      <c r="A197" s="68"/>
      <c r="B197" s="734"/>
      <c r="C197" s="713" t="s">
        <v>193</v>
      </c>
      <c r="D197" s="713"/>
      <c r="E197" s="382">
        <f>ROUNDDOWN(S161,0)</f>
        <v>0</v>
      </c>
      <c r="F197" s="382"/>
      <c r="G197" s="382"/>
      <c r="H197" s="764"/>
      <c r="I197" s="765"/>
      <c r="J197" s="766"/>
      <c r="K197" s="704"/>
      <c r="L197" s="705"/>
      <c r="M197" s="705"/>
      <c r="N197" s="706"/>
      <c r="O197" s="704"/>
      <c r="P197" s="705"/>
      <c r="Q197" s="706"/>
      <c r="R197" s="704"/>
      <c r="S197" s="705"/>
      <c r="T197" s="705"/>
      <c r="U197" s="774"/>
      <c r="V197" s="68"/>
    </row>
    <row r="198" spans="1:22" customFormat="1" ht="22.5" customHeight="1">
      <c r="A198" s="68"/>
      <c r="B198" s="735"/>
      <c r="C198" s="779" t="s">
        <v>349</v>
      </c>
      <c r="D198" s="779"/>
      <c r="E198" s="694">
        <f>IF(SUM(E195:G197)&lt;0,0,ROUNDDOWN(SUM(E195:G197),0))</f>
        <v>0</v>
      </c>
      <c r="F198" s="694"/>
      <c r="G198" s="694"/>
      <c r="H198" s="767"/>
      <c r="I198" s="768"/>
      <c r="J198" s="769"/>
      <c r="K198" s="758"/>
      <c r="L198" s="759"/>
      <c r="M198" s="759"/>
      <c r="N198" s="760"/>
      <c r="O198" s="758"/>
      <c r="P198" s="759"/>
      <c r="Q198" s="760"/>
      <c r="R198" s="758"/>
      <c r="S198" s="759"/>
      <c r="T198" s="759"/>
      <c r="U198" s="775"/>
      <c r="V198" s="68"/>
    </row>
    <row r="199" spans="1:22" customFormat="1" ht="22.5" customHeight="1">
      <c r="A199" s="68"/>
      <c r="B199" s="736" t="s">
        <v>357</v>
      </c>
      <c r="C199" s="386" t="s">
        <v>342</v>
      </c>
      <c r="D199" s="386"/>
      <c r="E199" s="714">
        <f>S175</f>
        <v>0</v>
      </c>
      <c r="F199" s="714"/>
      <c r="G199" s="714"/>
      <c r="H199" s="755">
        <f>IF(E201&gt;0,0,IF(AND(E199&lt;0,E199+E202&gt;0),0,IF(AND(E199&lt;0,E199+E202&lt;0),E199+E202,0)))</f>
        <v>0</v>
      </c>
      <c r="I199" s="756"/>
      <c r="J199" s="757"/>
      <c r="K199" s="714">
        <f>IF(E201&lt;0,0,E199)</f>
        <v>0</v>
      </c>
      <c r="L199" s="714"/>
      <c r="M199" s="714"/>
      <c r="N199" s="714"/>
      <c r="O199" s="701">
        <f>IF(H201&lt;0,H201,0)</f>
        <v>0</v>
      </c>
      <c r="P199" s="702"/>
      <c r="Q199" s="703"/>
      <c r="R199" s="714">
        <f>IF(AND(O$187&lt;0,K199+O$187&lt;=0),0,IF(AND(O$187&lt;0,K199+O$187&gt;0),K199+O$187,K199))</f>
        <v>0</v>
      </c>
      <c r="S199" s="714"/>
      <c r="T199" s="714"/>
      <c r="U199" s="719"/>
      <c r="V199" s="68"/>
    </row>
    <row r="200" spans="1:22" customFormat="1" ht="22.5" customHeight="1">
      <c r="A200" s="68"/>
      <c r="B200" s="737"/>
      <c r="C200" s="383" t="s">
        <v>341</v>
      </c>
      <c r="D200" s="383"/>
      <c r="E200" s="382">
        <f>S177</f>
        <v>0</v>
      </c>
      <c r="F200" s="382"/>
      <c r="G200" s="382"/>
      <c r="H200" s="599">
        <f>IF(E201&gt;0,0,IF(AND(E200&lt;0,H199&lt;0),E200,IF(AND(E200&lt;0,E201+E202&lt;0),E201+E202,0)))</f>
        <v>0</v>
      </c>
      <c r="I200" s="600"/>
      <c r="J200" s="717"/>
      <c r="K200" s="382">
        <f>IF(E201&lt;0,0,E200)</f>
        <v>0</v>
      </c>
      <c r="L200" s="382"/>
      <c r="M200" s="382"/>
      <c r="N200" s="382"/>
      <c r="O200" s="704"/>
      <c r="P200" s="705"/>
      <c r="Q200" s="706"/>
      <c r="R200" s="382">
        <f>IF(AND(O$187&lt;0,SUM(K$199:N200)+O$187&lt;=0),0,IF(AND(O$187&lt;0,K199+O$187&gt;0),K200,IF(AND(O$187&lt;0,SUM(K$199:N200)+O$187&gt;0),(SUM(K$199:N200)+O$187),K200)))</f>
        <v>0</v>
      </c>
      <c r="S200" s="382"/>
      <c r="T200" s="382"/>
      <c r="U200" s="720"/>
      <c r="V200" s="68"/>
    </row>
    <row r="201" spans="1:22" customFormat="1" ht="22.5" customHeight="1">
      <c r="A201" s="68"/>
      <c r="B201" s="737"/>
      <c r="C201" s="715" t="s">
        <v>349</v>
      </c>
      <c r="D201" s="716"/>
      <c r="E201" s="599">
        <f>SUM(E199:G200)</f>
        <v>0</v>
      </c>
      <c r="F201" s="600"/>
      <c r="G201" s="717"/>
      <c r="H201" s="599">
        <f>SUM(H199:J200)</f>
        <v>0</v>
      </c>
      <c r="I201" s="600"/>
      <c r="J201" s="717"/>
      <c r="K201" s="599">
        <f>SUM(K199:N200)</f>
        <v>0</v>
      </c>
      <c r="L201" s="600"/>
      <c r="M201" s="600"/>
      <c r="N201" s="717"/>
      <c r="O201" s="704"/>
      <c r="P201" s="705"/>
      <c r="Q201" s="706"/>
      <c r="R201" s="599">
        <f>SUM(R199:U200)</f>
        <v>0</v>
      </c>
      <c r="S201" s="600"/>
      <c r="T201" s="600"/>
      <c r="U201" s="601"/>
      <c r="V201" s="68"/>
    </row>
    <row r="202" spans="1:22" customFormat="1" ht="22.5" customHeight="1">
      <c r="A202" s="68"/>
      <c r="B202" s="712" t="s">
        <v>344</v>
      </c>
      <c r="C202" s="713"/>
      <c r="D202" s="713"/>
      <c r="E202" s="382">
        <f>S179</f>
        <v>0</v>
      </c>
      <c r="F202" s="382"/>
      <c r="G202" s="382"/>
      <c r="H202" s="599"/>
      <c r="I202" s="600"/>
      <c r="J202" s="717"/>
      <c r="K202" s="382">
        <f>IF(H201&lt;0,0,IF(E201&gt;0,E202,E201+E202))</f>
        <v>0</v>
      </c>
      <c r="L202" s="382"/>
      <c r="M202" s="382"/>
      <c r="N202" s="382"/>
      <c r="O202" s="707"/>
      <c r="P202" s="708"/>
      <c r="Q202" s="709"/>
      <c r="R202" s="382">
        <f>IF(AND(O$187&lt;0,SUM(K201:N202)+O$187&lt;=0),0,IF(AND(O$187&lt;0,K201+O$187&gt;0),K202,IF(AND(O$187&lt;0,SUM(K201:N202)+O$187&gt;0),(SUM(K201:N202)+O$187),K202)))</f>
        <v>0</v>
      </c>
      <c r="S202" s="382"/>
      <c r="T202" s="382"/>
      <c r="U202" s="720"/>
      <c r="V202" s="68"/>
    </row>
    <row r="203" spans="1:22" customFormat="1" ht="22.5" customHeight="1">
      <c r="A203" s="68"/>
      <c r="B203" s="710" t="s">
        <v>353</v>
      </c>
      <c r="C203" s="711"/>
      <c r="D203" s="711"/>
      <c r="E203" s="721"/>
      <c r="F203" s="721"/>
      <c r="G203" s="721"/>
      <c r="H203" s="129"/>
      <c r="I203" s="130"/>
      <c r="J203" s="131"/>
      <c r="K203" s="718"/>
      <c r="L203" s="718"/>
      <c r="M203" s="718"/>
      <c r="N203" s="718"/>
      <c r="O203" s="129"/>
      <c r="P203" s="130"/>
      <c r="Q203" s="131"/>
      <c r="R203" s="722">
        <f>SUM(R199,(R200+R202)*0.5)</f>
        <v>0</v>
      </c>
      <c r="S203" s="722"/>
      <c r="T203" s="722"/>
      <c r="U203" s="723"/>
      <c r="V203" s="68"/>
    </row>
    <row r="204" spans="1:22" customFormat="1" ht="22.5" customHeight="1">
      <c r="A204" s="68"/>
      <c r="B204" s="343"/>
      <c r="C204" s="344"/>
      <c r="D204" s="344"/>
      <c r="E204" s="344"/>
      <c r="F204" s="344"/>
      <c r="G204" s="344"/>
      <c r="H204" s="344"/>
      <c r="I204" s="344"/>
      <c r="J204" s="344"/>
      <c r="K204" s="344"/>
      <c r="L204" s="344"/>
      <c r="M204" s="344"/>
      <c r="N204" s="388"/>
      <c r="O204" s="343" t="s">
        <v>358</v>
      </c>
      <c r="P204" s="344"/>
      <c r="Q204" s="344"/>
      <c r="R204" s="698">
        <f>IF(SUM(R187,R203)=0,SUM(O187,O199,K187,K201:N202),SUM(R187,R203))</f>
        <v>0</v>
      </c>
      <c r="S204" s="699"/>
      <c r="T204" s="699"/>
      <c r="U204" s="700"/>
      <c r="V204" s="68"/>
    </row>
    <row r="205" spans="1:22" customFormat="1" ht="22.5" customHeight="1"/>
  </sheetData>
  <sheetProtection algorithmName="SHA-512" hashValue="gfmAigfG/Ef2DXpduQS92VOQLHUpigzSaKprajkdg4clJ1xPOjTjILDvpF30IzAvcvLILgXvT0ofMLXA0JbrxA==" saltValue="iYaOQIct5xUd4EScljSlmA==" spinCount="100000" sheet="1" objects="1" scenarios="1"/>
  <mergeCells count="506">
    <mergeCell ref="H199:J199"/>
    <mergeCell ref="H200:J200"/>
    <mergeCell ref="H201:J201"/>
    <mergeCell ref="H202:J202"/>
    <mergeCell ref="K187:N198"/>
    <mergeCell ref="H192:J198"/>
    <mergeCell ref="O192:Q198"/>
    <mergeCell ref="R187:U198"/>
    <mergeCell ref="C167:F167"/>
    <mergeCell ref="G167:T167"/>
    <mergeCell ref="R202:U202"/>
    <mergeCell ref="K199:N199"/>
    <mergeCell ref="K200:N200"/>
    <mergeCell ref="K201:N201"/>
    <mergeCell ref="B192:D192"/>
    <mergeCell ref="B191:D191"/>
    <mergeCell ref="B190:D190"/>
    <mergeCell ref="B187:B189"/>
    <mergeCell ref="R201:U201"/>
    <mergeCell ref="C198:D198"/>
    <mergeCell ref="C197:D197"/>
    <mergeCell ref="E194:G194"/>
    <mergeCell ref="E195:G195"/>
    <mergeCell ref="E196:G196"/>
    <mergeCell ref="C165:F165"/>
    <mergeCell ref="S170:U170"/>
    <mergeCell ref="S182:U182"/>
    <mergeCell ref="M175:O175"/>
    <mergeCell ref="G174:I174"/>
    <mergeCell ref="J174:L174"/>
    <mergeCell ref="M174:O174"/>
    <mergeCell ref="P174:R174"/>
    <mergeCell ref="S174:U174"/>
    <mergeCell ref="B174:F174"/>
    <mergeCell ref="G175:I176"/>
    <mergeCell ref="J175:L176"/>
    <mergeCell ref="B175:D178"/>
    <mergeCell ref="E175:F176"/>
    <mergeCell ref="E177:F178"/>
    <mergeCell ref="S177:U178"/>
    <mergeCell ref="A1:A9"/>
    <mergeCell ref="A25:A30"/>
    <mergeCell ref="A31:A52"/>
    <mergeCell ref="A55:A70"/>
    <mergeCell ref="A84:A93"/>
    <mergeCell ref="A119:A129"/>
    <mergeCell ref="A154:A169"/>
    <mergeCell ref="S161:U161"/>
    <mergeCell ref="P160:R160"/>
    <mergeCell ref="P161:R161"/>
    <mergeCell ref="M160:O160"/>
    <mergeCell ref="M161:O161"/>
    <mergeCell ref="B160:L160"/>
    <mergeCell ref="B161:L161"/>
    <mergeCell ref="C169:U169"/>
    <mergeCell ref="C164:F164"/>
    <mergeCell ref="G164:T164"/>
    <mergeCell ref="G165:T165"/>
    <mergeCell ref="H158:L158"/>
    <mergeCell ref="H159:L159"/>
    <mergeCell ref="E157:G157"/>
    <mergeCell ref="E158:G158"/>
    <mergeCell ref="C166:F166"/>
    <mergeCell ref="G166:T166"/>
    <mergeCell ref="R203:U203"/>
    <mergeCell ref="E189:G189"/>
    <mergeCell ref="C195:D195"/>
    <mergeCell ref="C196:D196"/>
    <mergeCell ref="A172:A182"/>
    <mergeCell ref="B14:O14"/>
    <mergeCell ref="G179:I180"/>
    <mergeCell ref="J179:L180"/>
    <mergeCell ref="C168:F168"/>
    <mergeCell ref="G168:T168"/>
    <mergeCell ref="M179:O180"/>
    <mergeCell ref="P179:R180"/>
    <mergeCell ref="S179:U180"/>
    <mergeCell ref="M177:O177"/>
    <mergeCell ref="G177:I178"/>
    <mergeCell ref="J177:L178"/>
    <mergeCell ref="P175:R178"/>
    <mergeCell ref="S175:U176"/>
    <mergeCell ref="M176:O176"/>
    <mergeCell ref="M178:O178"/>
    <mergeCell ref="B172:U172"/>
    <mergeCell ref="S103:U103"/>
    <mergeCell ref="B195:B198"/>
    <mergeCell ref="B199:B201"/>
    <mergeCell ref="E198:G198"/>
    <mergeCell ref="E197:G197"/>
    <mergeCell ref="K202:N202"/>
    <mergeCell ref="B179:F180"/>
    <mergeCell ref="O204:Q204"/>
    <mergeCell ref="R204:U204"/>
    <mergeCell ref="B204:N204"/>
    <mergeCell ref="O199:Q202"/>
    <mergeCell ref="B203:D203"/>
    <mergeCell ref="B202:D202"/>
    <mergeCell ref="B194:D194"/>
    <mergeCell ref="B193:D193"/>
    <mergeCell ref="C199:D199"/>
    <mergeCell ref="C200:D200"/>
    <mergeCell ref="E199:G199"/>
    <mergeCell ref="E200:G200"/>
    <mergeCell ref="E202:G202"/>
    <mergeCell ref="C201:D201"/>
    <mergeCell ref="E201:G201"/>
    <mergeCell ref="K203:N203"/>
    <mergeCell ref="R199:U199"/>
    <mergeCell ref="R200:U200"/>
    <mergeCell ref="E203:G203"/>
    <mergeCell ref="E188:G188"/>
    <mergeCell ref="E159:G159"/>
    <mergeCell ref="S160:U160"/>
    <mergeCell ref="M156:O156"/>
    <mergeCell ref="P156:R156"/>
    <mergeCell ref="M157:O157"/>
    <mergeCell ref="M158:O158"/>
    <mergeCell ref="M159:O159"/>
    <mergeCell ref="P157:R157"/>
    <mergeCell ref="P158:R158"/>
    <mergeCell ref="P159:R159"/>
    <mergeCell ref="S157:U157"/>
    <mergeCell ref="B158:D158"/>
    <mergeCell ref="B159:D159"/>
    <mergeCell ref="S158:U158"/>
    <mergeCell ref="S159:U159"/>
    <mergeCell ref="B154:U154"/>
    <mergeCell ref="S156:U156"/>
    <mergeCell ref="L149:M149"/>
    <mergeCell ref="O149:P149"/>
    <mergeCell ref="Q149:U149"/>
    <mergeCell ref="L150:M150"/>
    <mergeCell ref="O150:P150"/>
    <mergeCell ref="Q150:U150"/>
    <mergeCell ref="L151:M151"/>
    <mergeCell ref="O151:P151"/>
    <mergeCell ref="Q151:U151"/>
    <mergeCell ref="B151:C151"/>
    <mergeCell ref="E151:F151"/>
    <mergeCell ref="G150:K150"/>
    <mergeCell ref="G151:K151"/>
    <mergeCell ref="B150:C150"/>
    <mergeCell ref="E150:F150"/>
    <mergeCell ref="E156:G156"/>
    <mergeCell ref="H156:L156"/>
    <mergeCell ref="H157:L157"/>
    <mergeCell ref="Q146:U146"/>
    <mergeCell ref="L147:M147"/>
    <mergeCell ref="O147:P147"/>
    <mergeCell ref="Q147:U147"/>
    <mergeCell ref="L148:M148"/>
    <mergeCell ref="O148:P148"/>
    <mergeCell ref="Q148:U148"/>
    <mergeCell ref="B156:D156"/>
    <mergeCell ref="B157:D157"/>
    <mergeCell ref="G145:K145"/>
    <mergeCell ref="B141:E142"/>
    <mergeCell ref="F141:I142"/>
    <mergeCell ref="G146:K146"/>
    <mergeCell ref="B144:K144"/>
    <mergeCell ref="G147:K147"/>
    <mergeCell ref="G148:K148"/>
    <mergeCell ref="G149:K149"/>
    <mergeCell ref="L144:U144"/>
    <mergeCell ref="Q145:U145"/>
    <mergeCell ref="B149:C149"/>
    <mergeCell ref="E149:F149"/>
    <mergeCell ref="B146:C146"/>
    <mergeCell ref="E146:F146"/>
    <mergeCell ref="B147:C147"/>
    <mergeCell ref="E147:F147"/>
    <mergeCell ref="B148:C148"/>
    <mergeCell ref="E148:F148"/>
    <mergeCell ref="B145:F145"/>
    <mergeCell ref="L145:P145"/>
    <mergeCell ref="R141:U141"/>
    <mergeCell ref="R142:U142"/>
    <mergeCell ref="L146:M146"/>
    <mergeCell ref="O146:P146"/>
    <mergeCell ref="N142:Q142"/>
    <mergeCell ref="N141:Q141"/>
    <mergeCell ref="J141:M142"/>
    <mergeCell ref="C133:T133"/>
    <mergeCell ref="C135:T135"/>
    <mergeCell ref="C136:U136"/>
    <mergeCell ref="B123:H123"/>
    <mergeCell ref="I123:O123"/>
    <mergeCell ref="B124:H124"/>
    <mergeCell ref="B125:H125"/>
    <mergeCell ref="B126:H126"/>
    <mergeCell ref="B127:H127"/>
    <mergeCell ref="P123:U123"/>
    <mergeCell ref="I124:O124"/>
    <mergeCell ref="I125:O125"/>
    <mergeCell ref="I126:O126"/>
    <mergeCell ref="I127:O127"/>
    <mergeCell ref="P124:U124"/>
    <mergeCell ref="C134:T134"/>
    <mergeCell ref="B139:U139"/>
    <mergeCell ref="S137:U137"/>
    <mergeCell ref="F94:G94"/>
    <mergeCell ref="H94:J94"/>
    <mergeCell ref="C92:E92"/>
    <mergeCell ref="C93:E93"/>
    <mergeCell ref="C94:E94"/>
    <mergeCell ref="C95:E95"/>
    <mergeCell ref="E116:F116"/>
    <mergeCell ref="K110:O110"/>
    <mergeCell ref="K111:L111"/>
    <mergeCell ref="N111:O111"/>
    <mergeCell ref="K112:L112"/>
    <mergeCell ref="N112:O112"/>
    <mergeCell ref="K113:L113"/>
    <mergeCell ref="N113:O113"/>
    <mergeCell ref="K114:L114"/>
    <mergeCell ref="N114:O114"/>
    <mergeCell ref="K115:L115"/>
    <mergeCell ref="N115:O115"/>
    <mergeCell ref="G114:I114"/>
    <mergeCell ref="G115:I115"/>
    <mergeCell ref="G116:I116"/>
    <mergeCell ref="C96:E96"/>
    <mergeCell ref="C97:E97"/>
    <mergeCell ref="B116:C116"/>
    <mergeCell ref="F92:G92"/>
    <mergeCell ref="H92:J92"/>
    <mergeCell ref="O87:U87"/>
    <mergeCell ref="O88:U88"/>
    <mergeCell ref="F89:G89"/>
    <mergeCell ref="H89:J89"/>
    <mergeCell ref="F90:G90"/>
    <mergeCell ref="H90:J90"/>
    <mergeCell ref="B111:C111"/>
    <mergeCell ref="G110:I110"/>
    <mergeCell ref="O92:T93"/>
    <mergeCell ref="O94:T94"/>
    <mergeCell ref="O95:T97"/>
    <mergeCell ref="F95:G95"/>
    <mergeCell ref="H95:J95"/>
    <mergeCell ref="F96:G96"/>
    <mergeCell ref="M92:N93"/>
    <mergeCell ref="M94:N94"/>
    <mergeCell ref="H96:J96"/>
    <mergeCell ref="F93:G93"/>
    <mergeCell ref="B105:U105"/>
    <mergeCell ref="B100:G100"/>
    <mergeCell ref="B101:G101"/>
    <mergeCell ref="H93:J93"/>
    <mergeCell ref="B114:C114"/>
    <mergeCell ref="P114:U114"/>
    <mergeCell ref="C98:E98"/>
    <mergeCell ref="C99:E99"/>
    <mergeCell ref="M98:N99"/>
    <mergeCell ref="M100:N101"/>
    <mergeCell ref="S107:U108"/>
    <mergeCell ref="E111:F111"/>
    <mergeCell ref="B110:F110"/>
    <mergeCell ref="B112:C112"/>
    <mergeCell ref="E112:F112"/>
    <mergeCell ref="B113:C113"/>
    <mergeCell ref="E113:F113"/>
    <mergeCell ref="G111:I111"/>
    <mergeCell ref="G112:I112"/>
    <mergeCell ref="G113:I113"/>
    <mergeCell ref="P110:U110"/>
    <mergeCell ref="S113:U113"/>
    <mergeCell ref="P111:R113"/>
    <mergeCell ref="I107:K108"/>
    <mergeCell ref="E107:G108"/>
    <mergeCell ref="S82:U82"/>
    <mergeCell ref="S72:U73"/>
    <mergeCell ref="S74:U75"/>
    <mergeCell ref="O98:T99"/>
    <mergeCell ref="O100:T101"/>
    <mergeCell ref="F99:G99"/>
    <mergeCell ref="H99:J99"/>
    <mergeCell ref="H100:J100"/>
    <mergeCell ref="H101:J101"/>
    <mergeCell ref="F97:G97"/>
    <mergeCell ref="H97:J97"/>
    <mergeCell ref="F98:G98"/>
    <mergeCell ref="H98:J98"/>
    <mergeCell ref="M95:N97"/>
    <mergeCell ref="F87:G87"/>
    <mergeCell ref="H87:J87"/>
    <mergeCell ref="F88:G88"/>
    <mergeCell ref="H88:J88"/>
    <mergeCell ref="C78:T78"/>
    <mergeCell ref="C79:T79"/>
    <mergeCell ref="B84:U84"/>
    <mergeCell ref="C80:T80"/>
    <mergeCell ref="C81:U81"/>
    <mergeCell ref="B86:U86"/>
    <mergeCell ref="C90:E90"/>
    <mergeCell ref="C91:E91"/>
    <mergeCell ref="C89:E89"/>
    <mergeCell ref="B63:G63"/>
    <mergeCell ref="C64:G64"/>
    <mergeCell ref="C65:G65"/>
    <mergeCell ref="L63:P63"/>
    <mergeCell ref="L64:P65"/>
    <mergeCell ref="N74:P75"/>
    <mergeCell ref="J68:M68"/>
    <mergeCell ref="N68:Q68"/>
    <mergeCell ref="B68:E68"/>
    <mergeCell ref="J69:M70"/>
    <mergeCell ref="C87:E87"/>
    <mergeCell ref="C88:E88"/>
    <mergeCell ref="L87:N87"/>
    <mergeCell ref="L88:N88"/>
    <mergeCell ref="L89:N89"/>
    <mergeCell ref="F91:G91"/>
    <mergeCell ref="H91:J91"/>
    <mergeCell ref="O89:U89"/>
    <mergeCell ref="R68:U68"/>
    <mergeCell ref="H64:K65"/>
    <mergeCell ref="Q64:U65"/>
    <mergeCell ref="Q63:U63"/>
    <mergeCell ref="Q72:R73"/>
    <mergeCell ref="Q74:R75"/>
    <mergeCell ref="L72:M73"/>
    <mergeCell ref="N72:P73"/>
    <mergeCell ref="L74:M75"/>
    <mergeCell ref="B67:U67"/>
    <mergeCell ref="F68:I68"/>
    <mergeCell ref="N69:Q70"/>
    <mergeCell ref="R69:U70"/>
    <mergeCell ref="B69:E70"/>
    <mergeCell ref="F69:I70"/>
    <mergeCell ref="C50:F50"/>
    <mergeCell ref="G50:T50"/>
    <mergeCell ref="G39:U41"/>
    <mergeCell ref="B40:E41"/>
    <mergeCell ref="B39:E39"/>
    <mergeCell ref="D60:H61"/>
    <mergeCell ref="D58:H59"/>
    <mergeCell ref="I58:M59"/>
    <mergeCell ref="I60:M61"/>
    <mergeCell ref="B57:U57"/>
    <mergeCell ref="C52:U52"/>
    <mergeCell ref="B55:U55"/>
    <mergeCell ref="C51:F51"/>
    <mergeCell ref="G51:T51"/>
    <mergeCell ref="C48:F48"/>
    <mergeCell ref="G48:T48"/>
    <mergeCell ref="S53:U53"/>
    <mergeCell ref="N60:Q61"/>
    <mergeCell ref="R60:U61"/>
    <mergeCell ref="B60:C61"/>
    <mergeCell ref="B43:J43"/>
    <mergeCell ref="K43:Q43"/>
    <mergeCell ref="R43:U43"/>
    <mergeCell ref="B36:D36"/>
    <mergeCell ref="B35:D35"/>
    <mergeCell ref="B34:D34"/>
    <mergeCell ref="B33:D33"/>
    <mergeCell ref="M33:O33"/>
    <mergeCell ref="M34:O34"/>
    <mergeCell ref="M35:O35"/>
    <mergeCell ref="M36:O36"/>
    <mergeCell ref="S33:U33"/>
    <mergeCell ref="E33:I33"/>
    <mergeCell ref="J33:L33"/>
    <mergeCell ref="P35:R35"/>
    <mergeCell ref="S35:U35"/>
    <mergeCell ref="P33:R33"/>
    <mergeCell ref="E35:I35"/>
    <mergeCell ref="E36:I36"/>
    <mergeCell ref="B9:C9"/>
    <mergeCell ref="D9:H9"/>
    <mergeCell ref="C17:F17"/>
    <mergeCell ref="C18:F18"/>
    <mergeCell ref="C19:F19"/>
    <mergeCell ref="C20:F20"/>
    <mergeCell ref="G17:T17"/>
    <mergeCell ref="G18:T18"/>
    <mergeCell ref="G19:T19"/>
    <mergeCell ref="G20:T20"/>
    <mergeCell ref="O12:R12"/>
    <mergeCell ref="I12:K12"/>
    <mergeCell ref="L12:N12"/>
    <mergeCell ref="S12:U12"/>
    <mergeCell ref="S9:U9"/>
    <mergeCell ref="P14:R14"/>
    <mergeCell ref="C22:U22"/>
    <mergeCell ref="P34:R34"/>
    <mergeCell ref="S34:U34"/>
    <mergeCell ref="I11:K11"/>
    <mergeCell ref="L11:N11"/>
    <mergeCell ref="S11:U11"/>
    <mergeCell ref="O11:R11"/>
    <mergeCell ref="B10:H10"/>
    <mergeCell ref="B11:H11"/>
    <mergeCell ref="B12:H12"/>
    <mergeCell ref="I10:K10"/>
    <mergeCell ref="L10:N10"/>
    <mergeCell ref="S10:U10"/>
    <mergeCell ref="B25:U25"/>
    <mergeCell ref="B31:U31"/>
    <mergeCell ref="B28:D28"/>
    <mergeCell ref="E28:G28"/>
    <mergeCell ref="B27:D27"/>
    <mergeCell ref="E27:G27"/>
    <mergeCell ref="S23:U23"/>
    <mergeCell ref="S29:U29"/>
    <mergeCell ref="C21:T21"/>
    <mergeCell ref="B1:U1"/>
    <mergeCell ref="B37:D37"/>
    <mergeCell ref="O3:R3"/>
    <mergeCell ref="O4:R4"/>
    <mergeCell ref="O5:R5"/>
    <mergeCell ref="O6:R6"/>
    <mergeCell ref="O7:R7"/>
    <mergeCell ref="O8:R8"/>
    <mergeCell ref="O9:R9"/>
    <mergeCell ref="O10:R10"/>
    <mergeCell ref="E37:I37"/>
    <mergeCell ref="P37:R37"/>
    <mergeCell ref="S37:U37"/>
    <mergeCell ref="M37:O37"/>
    <mergeCell ref="P36:R36"/>
    <mergeCell ref="S36:U36"/>
    <mergeCell ref="E34:I34"/>
    <mergeCell ref="B8:C8"/>
    <mergeCell ref="D8:H8"/>
    <mergeCell ref="I8:K8"/>
    <mergeCell ref="L8:N8"/>
    <mergeCell ref="S8:U8"/>
    <mergeCell ref="I9:K9"/>
    <mergeCell ref="L9:N9"/>
    <mergeCell ref="S5:U5"/>
    <mergeCell ref="B6:C6"/>
    <mergeCell ref="D6:H6"/>
    <mergeCell ref="I6:K6"/>
    <mergeCell ref="L6:N6"/>
    <mergeCell ref="S6:U6"/>
    <mergeCell ref="B7:C7"/>
    <mergeCell ref="D7:H7"/>
    <mergeCell ref="I7:K7"/>
    <mergeCell ref="L7:N7"/>
    <mergeCell ref="S7:U7"/>
    <mergeCell ref="S3:U3"/>
    <mergeCell ref="L3:N3"/>
    <mergeCell ref="I3:K3"/>
    <mergeCell ref="D3:H3"/>
    <mergeCell ref="B3:C3"/>
    <mergeCell ref="B4:C4"/>
    <mergeCell ref="H63:K63"/>
    <mergeCell ref="B58:C59"/>
    <mergeCell ref="N58:Q59"/>
    <mergeCell ref="R58:U59"/>
    <mergeCell ref="C47:F47"/>
    <mergeCell ref="G47:T47"/>
    <mergeCell ref="C49:F49"/>
    <mergeCell ref="G49:T49"/>
    <mergeCell ref="C46:F46"/>
    <mergeCell ref="G46:T46"/>
    <mergeCell ref="D4:H4"/>
    <mergeCell ref="I4:K4"/>
    <mergeCell ref="L4:N4"/>
    <mergeCell ref="S4:U4"/>
    <mergeCell ref="B5:C5"/>
    <mergeCell ref="D5:H5"/>
    <mergeCell ref="I5:K5"/>
    <mergeCell ref="L5:N5"/>
    <mergeCell ref="E192:G192"/>
    <mergeCell ref="E193:G193"/>
    <mergeCell ref="C189:D189"/>
    <mergeCell ref="H186:J186"/>
    <mergeCell ref="R186:U186"/>
    <mergeCell ref="K186:N186"/>
    <mergeCell ref="O186:Q186"/>
    <mergeCell ref="O187:Q191"/>
    <mergeCell ref="E186:G186"/>
    <mergeCell ref="B186:D186"/>
    <mergeCell ref="H187:J191"/>
    <mergeCell ref="E191:G191"/>
    <mergeCell ref="C188:D188"/>
    <mergeCell ref="C187:D187"/>
    <mergeCell ref="E187:G187"/>
    <mergeCell ref="E190:G190"/>
    <mergeCell ref="Z107:AA107"/>
    <mergeCell ref="W107:X107"/>
    <mergeCell ref="Z108:AA108"/>
    <mergeCell ref="B181:R181"/>
    <mergeCell ref="S181:U181"/>
    <mergeCell ref="B184:U184"/>
    <mergeCell ref="P115:U115"/>
    <mergeCell ref="B119:U119"/>
    <mergeCell ref="B121:U121"/>
    <mergeCell ref="C132:T132"/>
    <mergeCell ref="P125:U125"/>
    <mergeCell ref="P126:U126"/>
    <mergeCell ref="P127:U127"/>
    <mergeCell ref="R128:U128"/>
    <mergeCell ref="R129:U129"/>
    <mergeCell ref="B128:Q129"/>
    <mergeCell ref="S111:U111"/>
    <mergeCell ref="S112:U112"/>
    <mergeCell ref="L107:N108"/>
    <mergeCell ref="P107:R108"/>
    <mergeCell ref="E114:F114"/>
    <mergeCell ref="B107:D108"/>
    <mergeCell ref="B115:C115"/>
    <mergeCell ref="E115:F115"/>
  </mergeCells>
  <phoneticPr fontId="2"/>
  <dataValidations count="14">
    <dataValidation type="list" allowBlank="1" showInputMessage="1" showErrorMessage="1" sqref="B4:C9" xr:uid="{00000000-0002-0000-0100-000000000000}">
      <formula1>"　,営業等,農業,不動産"</formula1>
    </dataValidation>
    <dataValidation type="list" allowBlank="1" showInputMessage="1" showErrorMessage="1" sqref="B157:D159" xr:uid="{00000000-0002-0000-0100-000001000000}">
      <formula1>"　,業務,その他"</formula1>
    </dataValidation>
    <dataValidation type="whole" allowBlank="1" showInputMessage="1" showErrorMessage="1" error="0以上15万以下の数値を入力してください。（上限額は15万円になります。）" sqref="S74:U75" xr:uid="{00000000-0002-0000-0100-000002000000}">
      <formula1>0</formula1>
      <formula2>150000</formula2>
    </dataValidation>
    <dataValidation type="whole" allowBlank="1" showInputMessage="1" showErrorMessage="1" error="0以上の数値を入力してください。" sqref="L4:R9" xr:uid="{00000000-0002-0000-0100-000003000000}">
      <formula1>0</formula1>
      <formula2>99999999999</formula2>
    </dataValidation>
    <dataValidation type="whole" allowBlank="1" showInputMessage="1" showErrorMessage="1" error="１以上の数値を入力してください。" sqref="I4:K9" xr:uid="{00000000-0002-0000-0100-000004000000}">
      <formula1>1</formula1>
      <formula2>99999999999</formula2>
    </dataValidation>
    <dataValidation type="whole" allowBlank="1" showInputMessage="1" showErrorMessage="1" error="数値を入力してください。" sqref="K34:K37" xr:uid="{00000000-0002-0000-0100-000005000000}">
      <formula1>1</formula1>
      <formula2>100</formula2>
    </dataValidation>
    <dataValidation type="whole" allowBlank="1" showInputMessage="1" showErrorMessage="1" error="1以上12以下の数値を入力してください。" sqref="L34:L37" xr:uid="{00000000-0002-0000-0100-000006000000}">
      <formula1>1</formula1>
      <formula2>12</formula2>
    </dataValidation>
    <dataValidation type="whole" allowBlank="1" showInputMessage="1" showErrorMessage="1" error="0以上の数値を入力してください。" sqref="J175:L180 P34:R37 P157:R159" xr:uid="{00000000-0002-0000-0100-000007000000}">
      <formula1>0</formula1>
      <formula2>999999999999</formula2>
    </dataValidation>
    <dataValidation type="whole" allowBlank="1" showInputMessage="1" showErrorMessage="1" error="1以上の数値を入力してください。" sqref="M157:O159 M34:O37" xr:uid="{00000000-0002-0000-0100-000009000000}">
      <formula1>1</formula1>
      <formula2>999999999999</formula2>
    </dataValidation>
    <dataValidation type="whole" allowBlank="1" showInputMessage="1" showErrorMessage="1" error="1以上の数値を入力してください。" sqref="G175:I180" xr:uid="{00000000-0002-0000-0100-00000A000000}">
      <formula1>1</formula1>
      <formula2>9999999999999</formula2>
    </dataValidation>
    <dataValidation type="whole" allowBlank="1" showInputMessage="1" showErrorMessage="1" error="数値を入力してください。" sqref="B28:D28" xr:uid="{00000000-0002-0000-0100-00000B000000}">
      <formula1>0</formula1>
      <formula2>9999999999999</formula2>
    </dataValidation>
    <dataValidation type="whole" allowBlank="1" showInputMessage="1" showErrorMessage="1" error="0以上の数値を入力してください。" sqref="D60:H61 C64:G65 L64:P65 B69:U70 S72:U73 H88:J100 I124:O127 R129:U129" xr:uid="{00000000-0002-0000-0100-00000C000000}">
      <formula1>0</formula1>
      <formula2>9999999999999</formula2>
    </dataValidation>
    <dataValidation type="whole" allowBlank="1" showInputMessage="1" showErrorMessage="1" prompt="0以上の数値を入力してください。" sqref="C88:E99" xr:uid="{00000000-0002-0000-0100-00000D000000}">
      <formula1>0</formula1>
      <formula2>9999999999999</formula2>
    </dataValidation>
    <dataValidation type="whole" allowBlank="1" showInputMessage="1" showErrorMessage="1" error="0以上31以下の数値を入力してください。" sqref="F88:G99" xr:uid="{00000000-0002-0000-0100-00000E000000}">
      <formula1>0</formula1>
      <formula2>31</formula2>
    </dataValidation>
  </dataValidations>
  <hyperlinks>
    <hyperlink ref="S23:U23" location="入力ガイド!B30" display="ガイドへ戻る" xr:uid="{00000000-0004-0000-0100-000000000000}"/>
    <hyperlink ref="S29:U29" location="入力ガイド!B33" display="ガイドへ戻る" xr:uid="{00000000-0004-0000-0100-000001000000}"/>
    <hyperlink ref="S53:U53" location="入力ガイド!B35" display="ガイドへ戻る" xr:uid="{00000000-0004-0000-0100-000002000000}"/>
    <hyperlink ref="S82:U82" location="入力ガイド!B37" display="ガイドへ戻る" xr:uid="{00000000-0004-0000-0100-000003000000}"/>
    <hyperlink ref="S103:U103" location="入力ガイド!B37" display="ガイドへ戻る" xr:uid="{00000000-0004-0000-0100-000004000000}"/>
    <hyperlink ref="S137:U137" location="入力ガイド!B41" display="ガイドへ戻る" xr:uid="{00000000-0004-0000-0100-000005000000}"/>
    <hyperlink ref="S170:U170" location="入力ガイド!B41" display="ガイドへ戻る" xr:uid="{00000000-0004-0000-0100-000006000000}"/>
    <hyperlink ref="S182:U182" location="入力ガイド!B45" display="ガイドへ戻る" xr:uid="{00000000-0004-0000-0100-000007000000}"/>
    <hyperlink ref="P14:R14" location="所得控除等!A179" display="専従者について" xr:uid="{00000000-0004-0000-0100-000008000000}"/>
    <hyperlink ref="K43:Q43" location="所得控除等!A208" display="配当割額又は株式譲渡所得割額について" xr:uid="{00000000-0004-0000-0100-000009000000}"/>
    <hyperlink ref="Q74:R75" location="所得控除等!A228" display="所得控除等!A228" xr:uid="{00000000-0004-0000-0100-00000A000000}"/>
  </hyperlinks>
  <printOptions horizontalCentered="1"/>
  <pageMargins left="0.39370078740157483" right="0.39370078740157483" top="0.39370078740157483" bottom="0.39370078740157483" header="0.31496062992125984" footer="0.19685039370078741"/>
  <pageSetup paperSize="9" scale="73" orientation="portrait" r:id="rId1"/>
  <headerFooter>
    <oddFooter>&amp;C&amp;P/&amp;N</oddFooter>
  </headerFooter>
  <rowBreaks count="3" manualBreakCount="3">
    <brk id="54" max="21" man="1"/>
    <brk id="104" max="21" man="1"/>
    <brk id="153" max="21" man="1"/>
  </rowBreaks>
  <ignoredErrors>
    <ignoredError sqref="Z108" evalError="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H249"/>
  <sheetViews>
    <sheetView zoomScaleNormal="100" zoomScaleSheetLayoutView="100" workbookViewId="0">
      <selection activeCell="C5" sqref="C5:G5"/>
    </sheetView>
  </sheetViews>
  <sheetFormatPr defaultColWidth="5.625" defaultRowHeight="22.5" customHeight="1"/>
  <cols>
    <col min="1" max="1" width="3.625" customWidth="1"/>
    <col min="22" max="22" width="3.625" customWidth="1"/>
    <col min="23" max="30" width="5.625" style="118"/>
  </cols>
  <sheetData>
    <row r="1" spans="1:22" ht="22.5" customHeight="1">
      <c r="A1" s="724"/>
      <c r="B1" s="352" t="s">
        <v>407</v>
      </c>
      <c r="C1" s="352"/>
      <c r="D1" s="352"/>
      <c r="E1" s="352"/>
      <c r="F1" s="352"/>
      <c r="G1" s="352"/>
      <c r="H1" s="352"/>
      <c r="I1" s="352"/>
      <c r="J1" s="352"/>
      <c r="K1" s="352"/>
      <c r="L1" s="352"/>
      <c r="M1" s="352"/>
      <c r="N1" s="352"/>
      <c r="O1" s="352"/>
      <c r="P1" s="352"/>
      <c r="Q1" s="352"/>
      <c r="R1" s="352"/>
      <c r="S1" s="352"/>
      <c r="T1" s="352"/>
      <c r="U1" s="352"/>
      <c r="V1" s="68"/>
    </row>
    <row r="2" spans="1:22" ht="6" customHeight="1">
      <c r="A2" s="724"/>
      <c r="B2" s="68"/>
      <c r="C2" s="68"/>
      <c r="D2" s="68"/>
      <c r="E2" s="68"/>
      <c r="F2" s="68"/>
      <c r="G2" s="68"/>
      <c r="H2" s="68"/>
      <c r="I2" s="68"/>
      <c r="J2" s="68"/>
      <c r="K2" s="68"/>
      <c r="L2" s="68"/>
      <c r="M2" s="68"/>
      <c r="N2" s="68"/>
      <c r="O2" s="68"/>
      <c r="P2" s="68"/>
      <c r="Q2" s="68"/>
      <c r="R2" s="68"/>
      <c r="S2" s="68"/>
      <c r="T2" s="68"/>
      <c r="U2" s="68"/>
      <c r="V2" s="68"/>
    </row>
    <row r="3" spans="1:22" ht="22.5" customHeight="1">
      <c r="A3" s="724"/>
      <c r="B3" s="10"/>
      <c r="C3" s="390" t="s">
        <v>360</v>
      </c>
      <c r="D3" s="473"/>
      <c r="E3" s="473"/>
      <c r="F3" s="473"/>
      <c r="G3" s="474"/>
      <c r="H3" s="390" t="s">
        <v>368</v>
      </c>
      <c r="I3" s="473"/>
      <c r="J3" s="473"/>
      <c r="K3" s="790"/>
      <c r="L3" s="68"/>
      <c r="M3" s="10"/>
      <c r="N3" s="637" t="s">
        <v>371</v>
      </c>
      <c r="O3" s="637"/>
      <c r="P3" s="637"/>
      <c r="Q3" s="637"/>
      <c r="R3" s="637"/>
      <c r="S3" s="637" t="s">
        <v>372</v>
      </c>
      <c r="T3" s="637"/>
      <c r="U3" s="911"/>
      <c r="V3" s="68"/>
    </row>
    <row r="4" spans="1:22" ht="22.5" customHeight="1" thickBot="1">
      <c r="A4" s="724"/>
      <c r="B4" s="11"/>
      <c r="C4" s="935" t="s">
        <v>361</v>
      </c>
      <c r="D4" s="935"/>
      <c r="E4" s="935"/>
      <c r="F4" s="935"/>
      <c r="G4" s="935"/>
      <c r="H4" s="936">
        <f>IF(収入・所得!C65-収入・所得!C64+収入・所得!R129&lt;0,0,収入・所得!C65-収入・所得!C64+収入・所得!R129)</f>
        <v>0</v>
      </c>
      <c r="I4" s="936"/>
      <c r="J4" s="936"/>
      <c r="K4" s="937"/>
      <c r="L4" s="84"/>
      <c r="M4" s="12"/>
      <c r="N4" s="910" t="s">
        <v>361</v>
      </c>
      <c r="O4" s="910"/>
      <c r="P4" s="910"/>
      <c r="Q4" s="910"/>
      <c r="R4" s="910"/>
      <c r="S4" s="912">
        <f>IF(収入・所得!C64&lt;0,0,収入・所得!C64)</f>
        <v>0</v>
      </c>
      <c r="T4" s="912"/>
      <c r="U4" s="913"/>
      <c r="V4" s="68"/>
    </row>
    <row r="5" spans="1:22" ht="22.5" customHeight="1">
      <c r="A5" s="724"/>
      <c r="B5" s="13" t="s">
        <v>57</v>
      </c>
      <c r="C5" s="671"/>
      <c r="D5" s="672"/>
      <c r="E5" s="672"/>
      <c r="F5" s="672"/>
      <c r="G5" s="673"/>
      <c r="H5" s="475"/>
      <c r="I5" s="476"/>
      <c r="J5" s="476"/>
      <c r="K5" s="585"/>
      <c r="L5" s="85"/>
      <c r="M5" s="13" t="s">
        <v>57</v>
      </c>
      <c r="N5" s="392"/>
      <c r="O5" s="393"/>
      <c r="P5" s="393"/>
      <c r="Q5" s="393"/>
      <c r="R5" s="393"/>
      <c r="S5" s="399"/>
      <c r="T5" s="399"/>
      <c r="U5" s="400"/>
      <c r="V5" s="68"/>
    </row>
    <row r="6" spans="1:22" ht="22.5" customHeight="1">
      <c r="A6" s="724"/>
      <c r="B6" s="13" t="s">
        <v>363</v>
      </c>
      <c r="C6" s="674"/>
      <c r="D6" s="675"/>
      <c r="E6" s="675"/>
      <c r="F6" s="675"/>
      <c r="G6" s="676"/>
      <c r="H6" s="478"/>
      <c r="I6" s="479"/>
      <c r="J6" s="479"/>
      <c r="K6" s="938"/>
      <c r="L6" s="85"/>
      <c r="M6" s="13" t="s">
        <v>363</v>
      </c>
      <c r="N6" s="404"/>
      <c r="O6" s="405"/>
      <c r="P6" s="405"/>
      <c r="Q6" s="405"/>
      <c r="R6" s="405"/>
      <c r="S6" s="407"/>
      <c r="T6" s="407"/>
      <c r="U6" s="408"/>
      <c r="V6" s="68"/>
    </row>
    <row r="7" spans="1:22" ht="22.5" customHeight="1" thickBot="1">
      <c r="A7" s="724"/>
      <c r="B7" s="14" t="s">
        <v>53</v>
      </c>
      <c r="C7" s="677"/>
      <c r="D7" s="678"/>
      <c r="E7" s="678"/>
      <c r="F7" s="678"/>
      <c r="G7" s="679"/>
      <c r="H7" s="435"/>
      <c r="I7" s="436"/>
      <c r="J7" s="436"/>
      <c r="K7" s="574"/>
      <c r="L7" s="85"/>
      <c r="M7" s="14" t="s">
        <v>53</v>
      </c>
      <c r="N7" s="460"/>
      <c r="O7" s="461"/>
      <c r="P7" s="461"/>
      <c r="Q7" s="461"/>
      <c r="R7" s="461"/>
      <c r="S7" s="430"/>
      <c r="T7" s="430"/>
      <c r="U7" s="431"/>
      <c r="V7" s="68"/>
    </row>
    <row r="8" spans="1:22" ht="6.75" customHeight="1">
      <c r="A8" s="724"/>
      <c r="B8" s="68"/>
      <c r="C8" s="68"/>
      <c r="D8" s="68"/>
      <c r="E8" s="68"/>
      <c r="F8" s="68"/>
      <c r="G8" s="68"/>
      <c r="H8" s="68"/>
      <c r="I8" s="68"/>
      <c r="J8" s="68"/>
      <c r="K8" s="68"/>
      <c r="L8" s="68"/>
      <c r="M8" s="68"/>
      <c r="N8" s="68"/>
      <c r="O8" s="68"/>
      <c r="P8" s="68"/>
      <c r="Q8" s="68"/>
      <c r="R8" s="68"/>
      <c r="S8" s="68"/>
      <c r="T8" s="68"/>
      <c r="U8" s="68"/>
      <c r="V8" s="68"/>
    </row>
    <row r="9" spans="1:22" ht="24" customHeight="1">
      <c r="A9" s="68"/>
      <c r="B9" s="143"/>
      <c r="C9" s="927" t="s">
        <v>362</v>
      </c>
      <c r="D9" s="921"/>
      <c r="E9" s="921"/>
      <c r="F9" s="921"/>
      <c r="G9" s="921"/>
      <c r="H9" s="921" t="s">
        <v>370</v>
      </c>
      <c r="I9" s="921"/>
      <c r="J9" s="921"/>
      <c r="K9" s="922"/>
      <c r="L9" s="68"/>
      <c r="M9" s="143"/>
      <c r="N9" s="918" t="s">
        <v>362</v>
      </c>
      <c r="O9" s="602"/>
      <c r="P9" s="602"/>
      <c r="Q9" s="602"/>
      <c r="R9" s="387"/>
      <c r="S9" s="388" t="s">
        <v>370</v>
      </c>
      <c r="T9" s="602"/>
      <c r="U9" s="603"/>
      <c r="V9" s="68"/>
    </row>
    <row r="10" spans="1:22" ht="24" customHeight="1">
      <c r="A10" s="68"/>
      <c r="B10" s="144"/>
      <c r="C10" s="928">
        <f>IF(H4&gt;0,C4,C5)</f>
        <v>0</v>
      </c>
      <c r="D10" s="929"/>
      <c r="E10" s="929"/>
      <c r="F10" s="929"/>
      <c r="G10" s="929"/>
      <c r="H10" s="925">
        <f>IF(H4&gt;0,H4,H5)</f>
        <v>0</v>
      </c>
      <c r="I10" s="925"/>
      <c r="J10" s="925"/>
      <c r="K10" s="926"/>
      <c r="L10" s="84"/>
      <c r="M10" s="148"/>
      <c r="N10" s="930" t="s">
        <v>369</v>
      </c>
      <c r="O10" s="931"/>
      <c r="P10" s="931"/>
      <c r="Q10" s="931"/>
      <c r="R10" s="932"/>
      <c r="S10" s="915">
        <f>SUM(S4:U7)</f>
        <v>0</v>
      </c>
      <c r="T10" s="916"/>
      <c r="U10" s="917"/>
      <c r="V10" s="68"/>
    </row>
    <row r="11" spans="1:22" ht="24" customHeight="1">
      <c r="A11" s="68"/>
      <c r="B11" s="145"/>
      <c r="C11" s="919">
        <f>IF(H4&gt;0,C5,C6)</f>
        <v>0</v>
      </c>
      <c r="D11" s="920"/>
      <c r="E11" s="920"/>
      <c r="F11" s="920"/>
      <c r="G11" s="920"/>
      <c r="H11" s="899">
        <f>IF(H4&gt;0,H5,H6)</f>
        <v>0</v>
      </c>
      <c r="I11" s="899"/>
      <c r="J11" s="899"/>
      <c r="K11" s="924"/>
      <c r="L11" s="85"/>
      <c r="M11" s="86"/>
      <c r="N11" s="87"/>
      <c r="O11" s="87"/>
      <c r="P11" s="87"/>
      <c r="Q11" s="87"/>
      <c r="R11" s="87"/>
      <c r="S11" s="87"/>
      <c r="T11" s="87"/>
      <c r="U11" s="87"/>
      <c r="V11" s="68"/>
    </row>
    <row r="12" spans="1:22" ht="24" customHeight="1">
      <c r="A12" s="68"/>
      <c r="B12" s="146"/>
      <c r="C12" s="919">
        <f>IF(H4&gt;0,CONCATENATE(C6,C7),C7)</f>
        <v>0</v>
      </c>
      <c r="D12" s="920"/>
      <c r="E12" s="920"/>
      <c r="F12" s="920"/>
      <c r="G12" s="920"/>
      <c r="H12" s="899">
        <f>IF(H4&gt;0,SUM(H6:K7),H7)</f>
        <v>0</v>
      </c>
      <c r="I12" s="899"/>
      <c r="J12" s="899"/>
      <c r="K12" s="924"/>
      <c r="L12" s="68"/>
      <c r="M12" s="68"/>
      <c r="N12" s="87"/>
      <c r="O12" s="87"/>
      <c r="P12" s="87"/>
      <c r="Q12" s="87"/>
      <c r="R12" s="87"/>
      <c r="S12" s="87"/>
      <c r="T12" s="87"/>
      <c r="U12" s="87"/>
      <c r="V12" s="68"/>
    </row>
    <row r="13" spans="1:22" ht="24" customHeight="1">
      <c r="A13" s="68"/>
      <c r="B13" s="147"/>
      <c r="C13" s="933" t="s">
        <v>358</v>
      </c>
      <c r="D13" s="934"/>
      <c r="E13" s="934"/>
      <c r="F13" s="934"/>
      <c r="G13" s="934"/>
      <c r="H13" s="907">
        <f>SUM(H10:K12)</f>
        <v>0</v>
      </c>
      <c r="I13" s="907"/>
      <c r="J13" s="907"/>
      <c r="K13" s="923"/>
      <c r="L13" s="84"/>
      <c r="M13" s="68"/>
      <c r="N13" s="87"/>
      <c r="O13" s="87"/>
      <c r="P13" s="87"/>
      <c r="Q13" s="87"/>
      <c r="R13" s="87"/>
      <c r="S13" s="1034" t="s">
        <v>711</v>
      </c>
      <c r="T13" s="1034"/>
      <c r="U13" s="1034"/>
      <c r="V13" s="68"/>
    </row>
    <row r="14" spans="1:22" ht="6.75" customHeight="1">
      <c r="A14" s="68"/>
      <c r="B14" s="68"/>
      <c r="C14" s="68"/>
      <c r="D14" s="68"/>
      <c r="E14" s="68"/>
      <c r="F14" s="68"/>
      <c r="G14" s="68"/>
      <c r="H14" s="68"/>
      <c r="I14" s="68"/>
      <c r="J14" s="68"/>
      <c r="K14" s="68"/>
      <c r="L14" s="68"/>
      <c r="M14" s="68"/>
      <c r="N14" s="68"/>
      <c r="O14" s="68"/>
      <c r="P14" s="68"/>
      <c r="Q14" s="68"/>
      <c r="R14" s="68"/>
      <c r="S14" s="68"/>
      <c r="T14" s="68"/>
      <c r="U14" s="68"/>
      <c r="V14" s="68"/>
    </row>
    <row r="15" spans="1:22" ht="22.5" customHeight="1">
      <c r="A15" s="68"/>
      <c r="B15" s="185" t="s">
        <v>226</v>
      </c>
      <c r="C15" s="186"/>
      <c r="D15" s="186"/>
      <c r="E15" s="186"/>
      <c r="F15" s="186"/>
      <c r="G15" s="186"/>
      <c r="H15" s="186"/>
      <c r="I15" s="186"/>
      <c r="J15" s="186"/>
      <c r="K15" s="186"/>
      <c r="L15" s="186"/>
      <c r="M15" s="186"/>
      <c r="N15" s="186"/>
      <c r="O15" s="186"/>
      <c r="P15" s="186"/>
      <c r="Q15" s="186"/>
      <c r="R15" s="186"/>
      <c r="S15" s="186"/>
      <c r="T15" s="186"/>
      <c r="U15" s="187"/>
      <c r="V15" s="68"/>
    </row>
    <row r="16" spans="1:22" ht="22.5" customHeight="1">
      <c r="A16" s="68"/>
      <c r="B16" s="188"/>
      <c r="C16" s="396" t="s">
        <v>360</v>
      </c>
      <c r="D16" s="396"/>
      <c r="E16" s="396"/>
      <c r="F16" s="396"/>
      <c r="G16" s="397" t="s">
        <v>364</v>
      </c>
      <c r="H16" s="397"/>
      <c r="I16" s="397"/>
      <c r="J16" s="397"/>
      <c r="K16" s="397"/>
      <c r="L16" s="397"/>
      <c r="M16" s="397"/>
      <c r="N16" s="397"/>
      <c r="O16" s="397"/>
      <c r="P16" s="397"/>
      <c r="Q16" s="397"/>
      <c r="R16" s="397"/>
      <c r="S16" s="397"/>
      <c r="T16" s="397"/>
      <c r="U16" s="189"/>
      <c r="V16" s="68"/>
    </row>
    <row r="17" spans="1:22" ht="22.5" customHeight="1">
      <c r="A17" s="68"/>
      <c r="B17" s="188"/>
      <c r="C17" s="396" t="s">
        <v>368</v>
      </c>
      <c r="D17" s="396"/>
      <c r="E17" s="396"/>
      <c r="F17" s="396"/>
      <c r="G17" s="397" t="s">
        <v>365</v>
      </c>
      <c r="H17" s="397"/>
      <c r="I17" s="397"/>
      <c r="J17" s="397"/>
      <c r="K17" s="397"/>
      <c r="L17" s="397"/>
      <c r="M17" s="397"/>
      <c r="N17" s="397"/>
      <c r="O17" s="397"/>
      <c r="P17" s="397"/>
      <c r="Q17" s="397"/>
      <c r="R17" s="397"/>
      <c r="S17" s="397"/>
      <c r="T17" s="397"/>
      <c r="U17" s="189"/>
      <c r="V17" s="68"/>
    </row>
    <row r="18" spans="1:22" ht="22.5" customHeight="1">
      <c r="A18" s="68"/>
      <c r="B18" s="188"/>
      <c r="C18" s="939" t="s">
        <v>371</v>
      </c>
      <c r="D18" s="939"/>
      <c r="E18" s="939"/>
      <c r="F18" s="939"/>
      <c r="G18" s="397" t="s">
        <v>374</v>
      </c>
      <c r="H18" s="397"/>
      <c r="I18" s="397"/>
      <c r="J18" s="397"/>
      <c r="K18" s="397"/>
      <c r="L18" s="397"/>
      <c r="M18" s="397"/>
      <c r="N18" s="397"/>
      <c r="O18" s="397"/>
      <c r="P18" s="397"/>
      <c r="Q18" s="397"/>
      <c r="R18" s="397"/>
      <c r="S18" s="397"/>
      <c r="T18" s="397"/>
      <c r="U18" s="189"/>
      <c r="V18" s="68"/>
    </row>
    <row r="19" spans="1:22" ht="22.5" customHeight="1">
      <c r="A19" s="68"/>
      <c r="B19" s="188"/>
      <c r="C19" s="396" t="s">
        <v>373</v>
      </c>
      <c r="D19" s="396"/>
      <c r="E19" s="396"/>
      <c r="F19" s="396"/>
      <c r="G19" s="397" t="s">
        <v>375</v>
      </c>
      <c r="H19" s="397"/>
      <c r="I19" s="397"/>
      <c r="J19" s="397"/>
      <c r="K19" s="397"/>
      <c r="L19" s="397"/>
      <c r="M19" s="397"/>
      <c r="N19" s="397"/>
      <c r="O19" s="397"/>
      <c r="P19" s="397"/>
      <c r="Q19" s="397"/>
      <c r="R19" s="397"/>
      <c r="S19" s="397"/>
      <c r="T19" s="397"/>
      <c r="U19" s="189"/>
      <c r="V19" s="68"/>
    </row>
    <row r="20" spans="1:22" ht="22.5" customHeight="1">
      <c r="A20" s="68"/>
      <c r="B20" s="188"/>
      <c r="C20" s="914" t="s">
        <v>366</v>
      </c>
      <c r="D20" s="914"/>
      <c r="E20" s="914"/>
      <c r="F20" s="914"/>
      <c r="G20" s="914"/>
      <c r="H20" s="914"/>
      <c r="I20" s="914"/>
      <c r="J20" s="914"/>
      <c r="K20" s="914"/>
      <c r="L20" s="914"/>
      <c r="M20" s="914"/>
      <c r="N20" s="914"/>
      <c r="O20" s="914"/>
      <c r="P20" s="914"/>
      <c r="Q20" s="914"/>
      <c r="R20" s="914"/>
      <c r="S20" s="914"/>
      <c r="T20" s="914"/>
      <c r="U20" s="189"/>
      <c r="V20" s="68"/>
    </row>
    <row r="21" spans="1:22" ht="22.5" customHeight="1">
      <c r="A21" s="68"/>
      <c r="B21" s="188"/>
      <c r="C21" s="354" t="s">
        <v>367</v>
      </c>
      <c r="D21" s="354"/>
      <c r="E21" s="354"/>
      <c r="F21" s="354"/>
      <c r="G21" s="354"/>
      <c r="H21" s="354"/>
      <c r="I21" s="354"/>
      <c r="J21" s="354"/>
      <c r="K21" s="354"/>
      <c r="L21" s="354"/>
      <c r="M21" s="354"/>
      <c r="N21" s="354"/>
      <c r="O21" s="354"/>
      <c r="P21" s="354"/>
      <c r="Q21" s="354"/>
      <c r="R21" s="354"/>
      <c r="S21" s="354"/>
      <c r="T21" s="354"/>
      <c r="U21" s="189"/>
      <c r="V21" s="68"/>
    </row>
    <row r="22" spans="1:22" ht="22.5" customHeight="1">
      <c r="A22" s="68"/>
      <c r="B22" s="190"/>
      <c r="C22" s="508"/>
      <c r="D22" s="508"/>
      <c r="E22" s="508"/>
      <c r="F22" s="508"/>
      <c r="G22" s="508"/>
      <c r="H22" s="508"/>
      <c r="I22" s="508"/>
      <c r="J22" s="508"/>
      <c r="K22" s="508"/>
      <c r="L22" s="508"/>
      <c r="M22" s="508"/>
      <c r="N22" s="508"/>
      <c r="O22" s="508"/>
      <c r="P22" s="508"/>
      <c r="Q22" s="508"/>
      <c r="R22" s="508"/>
      <c r="S22" s="508"/>
      <c r="T22" s="508"/>
      <c r="U22" s="509"/>
      <c r="V22" s="68"/>
    </row>
    <row r="23" spans="1:22" ht="22.5" customHeight="1">
      <c r="A23" s="68"/>
      <c r="B23" s="68"/>
      <c r="C23" s="68"/>
      <c r="D23" s="68"/>
      <c r="E23" s="68"/>
      <c r="F23" s="68"/>
      <c r="G23" s="68"/>
      <c r="H23" s="68"/>
      <c r="I23" s="68"/>
      <c r="J23" s="68"/>
      <c r="K23" s="68"/>
      <c r="L23" s="68"/>
      <c r="M23" s="68"/>
      <c r="N23" s="68"/>
      <c r="O23" s="68"/>
      <c r="P23" s="68"/>
      <c r="Q23" s="68"/>
      <c r="R23" s="68"/>
      <c r="S23" s="68"/>
      <c r="T23" s="68"/>
      <c r="U23" s="68"/>
      <c r="V23" s="68"/>
    </row>
    <row r="24" spans="1:22" ht="22.5" customHeight="1">
      <c r="A24" s="68"/>
      <c r="B24" s="68"/>
      <c r="C24" s="68"/>
      <c r="D24" s="68"/>
      <c r="E24" s="68"/>
      <c r="F24" s="68"/>
      <c r="G24" s="68"/>
      <c r="H24" s="68"/>
      <c r="I24" s="68"/>
      <c r="J24" s="68"/>
      <c r="K24" s="68"/>
      <c r="L24" s="68"/>
      <c r="M24" s="68"/>
      <c r="N24" s="68"/>
      <c r="O24" s="68"/>
      <c r="P24" s="68"/>
      <c r="Q24" s="68"/>
      <c r="R24" s="68"/>
      <c r="S24" s="68"/>
      <c r="T24" s="68"/>
      <c r="U24" s="68"/>
      <c r="V24" s="68"/>
    </row>
    <row r="25" spans="1:22" ht="22.5" customHeight="1">
      <c r="A25" s="724"/>
      <c r="B25" s="352" t="s">
        <v>408</v>
      </c>
      <c r="C25" s="352"/>
      <c r="D25" s="352"/>
      <c r="E25" s="352"/>
      <c r="F25" s="352"/>
      <c r="G25" s="352"/>
      <c r="H25" s="352"/>
      <c r="I25" s="352"/>
      <c r="J25" s="352"/>
      <c r="K25" s="352"/>
      <c r="L25" s="352"/>
      <c r="M25" s="352"/>
      <c r="N25" s="352"/>
      <c r="O25" s="352"/>
      <c r="P25" s="352"/>
      <c r="Q25" s="352"/>
      <c r="R25" s="352"/>
      <c r="S25" s="352"/>
      <c r="T25" s="352"/>
      <c r="U25" s="352"/>
      <c r="V25" s="68"/>
    </row>
    <row r="26" spans="1:22" ht="6" customHeight="1">
      <c r="A26" s="724"/>
      <c r="B26" s="68"/>
      <c r="C26" s="68"/>
      <c r="D26" s="68"/>
      <c r="E26" s="68"/>
      <c r="F26" s="68"/>
      <c r="G26" s="68"/>
      <c r="H26" s="68"/>
      <c r="I26" s="68"/>
      <c r="J26" s="68"/>
      <c r="K26" s="68"/>
      <c r="L26" s="68"/>
      <c r="M26" s="68"/>
      <c r="N26" s="68"/>
      <c r="O26" s="68"/>
      <c r="P26" s="68"/>
      <c r="Q26" s="68"/>
      <c r="R26" s="68"/>
      <c r="S26" s="68"/>
      <c r="T26" s="68"/>
      <c r="U26" s="68"/>
      <c r="V26" s="68"/>
    </row>
    <row r="27" spans="1:22" ht="22.5" customHeight="1">
      <c r="A27" s="724"/>
      <c r="B27" s="68" t="s">
        <v>387</v>
      </c>
      <c r="C27" s="68"/>
      <c r="D27" s="68"/>
      <c r="E27" s="68"/>
      <c r="F27" s="68"/>
      <c r="G27" s="68"/>
      <c r="H27" s="68"/>
      <c r="I27" s="68"/>
      <c r="J27" s="68"/>
      <c r="K27" s="68"/>
      <c r="L27" s="68"/>
      <c r="M27" s="68"/>
      <c r="N27" s="68"/>
      <c r="O27" s="68"/>
      <c r="P27" s="68"/>
      <c r="Q27" s="68"/>
      <c r="R27" s="68"/>
      <c r="S27" s="68"/>
      <c r="T27" s="68"/>
      <c r="U27" s="80"/>
      <c r="V27" s="68"/>
    </row>
    <row r="28" spans="1:22" ht="22.5" customHeight="1" thickBot="1">
      <c r="A28" s="724"/>
      <c r="B28" s="887" t="s">
        <v>398</v>
      </c>
      <c r="C28" s="888"/>
      <c r="D28" s="889"/>
      <c r="E28" s="958" t="s">
        <v>399</v>
      </c>
      <c r="F28" s="958"/>
      <c r="G28" s="958"/>
      <c r="H28" s="958"/>
      <c r="I28" s="959"/>
      <c r="J28" s="890" t="s">
        <v>382</v>
      </c>
      <c r="K28" s="891"/>
      <c r="L28" s="892"/>
      <c r="M28" s="893" t="s">
        <v>26</v>
      </c>
      <c r="N28" s="891"/>
      <c r="O28" s="892"/>
      <c r="P28" s="946" t="s">
        <v>391</v>
      </c>
      <c r="Q28" s="947"/>
      <c r="R28" s="947"/>
      <c r="S28" s="947"/>
      <c r="T28" s="947"/>
      <c r="U28" s="948"/>
      <c r="V28" s="68"/>
    </row>
    <row r="29" spans="1:22" ht="22.5" customHeight="1" thickBot="1">
      <c r="A29" s="724"/>
      <c r="B29" s="894" t="s">
        <v>388</v>
      </c>
      <c r="C29" s="896" t="s">
        <v>378</v>
      </c>
      <c r="D29" s="897"/>
      <c r="E29" s="963"/>
      <c r="F29" s="964"/>
      <c r="G29" s="964"/>
      <c r="H29" s="964"/>
      <c r="I29" s="965"/>
      <c r="J29" s="898">
        <f>IF(収入・所得!F69&lt;0,0,(収入・所得!F69))</f>
        <v>0</v>
      </c>
      <c r="K29" s="899"/>
      <c r="L29" s="900"/>
      <c r="M29" s="901">
        <f>IF(E29&lt;0,"マイナス入力不可",IF(E29+J29&lt;=15000,E29+J29,IF(E29+J29&lt;=40000,(E29+J29)*0.5+7500,IF((E29+J29)*0.25+17500&gt;=35000,35000,(E29+J29)*0.25+17500))))</f>
        <v>0</v>
      </c>
      <c r="N29" s="899"/>
      <c r="O29" s="900"/>
      <c r="P29" s="961" t="s">
        <v>401</v>
      </c>
      <c r="Q29" s="962"/>
      <c r="R29" s="962"/>
      <c r="S29" s="949" t="s">
        <v>383</v>
      </c>
      <c r="T29" s="949"/>
      <c r="U29" s="950"/>
      <c r="V29" s="68"/>
    </row>
    <row r="30" spans="1:22" ht="22.5" customHeight="1" thickBot="1">
      <c r="A30" s="724"/>
      <c r="B30" s="894"/>
      <c r="C30" s="904"/>
      <c r="D30" s="905"/>
      <c r="E30" s="966"/>
      <c r="F30" s="966"/>
      <c r="G30" s="966"/>
      <c r="H30" s="966"/>
      <c r="I30" s="967"/>
      <c r="J30" s="898"/>
      <c r="K30" s="899"/>
      <c r="L30" s="900"/>
      <c r="M30" s="901"/>
      <c r="N30" s="899"/>
      <c r="O30" s="900"/>
      <c r="P30" s="954" t="s">
        <v>400</v>
      </c>
      <c r="Q30" s="955"/>
      <c r="R30" s="955"/>
      <c r="S30" s="949" t="s">
        <v>389</v>
      </c>
      <c r="T30" s="949"/>
      <c r="U30" s="950"/>
      <c r="V30" s="68"/>
    </row>
    <row r="31" spans="1:22" ht="22.5" customHeight="1" thickBot="1">
      <c r="A31" s="724"/>
      <c r="B31" s="895"/>
      <c r="C31" s="902" t="s">
        <v>381</v>
      </c>
      <c r="D31" s="903"/>
      <c r="E31" s="963"/>
      <c r="F31" s="964"/>
      <c r="G31" s="964"/>
      <c r="H31" s="964"/>
      <c r="I31" s="965"/>
      <c r="J31" s="906">
        <f>IF(収入・所得!R69&lt;0,0,収入・所得!R69)</f>
        <v>0</v>
      </c>
      <c r="K31" s="907"/>
      <c r="L31" s="908"/>
      <c r="M31" s="909">
        <f>IF(E31&lt;0,"マイナス入力不可",IF(E31+J31&lt;=15000,E31+J31,IF(E31+J31&lt;=40000,(E31+J31)*0.5+7500,IF((E31+J31)*0.25+17500&gt;=35000,35000,(E31+J31)*0.25+17500))))</f>
        <v>0</v>
      </c>
      <c r="N31" s="907"/>
      <c r="O31" s="908"/>
      <c r="P31" s="957" t="s">
        <v>402</v>
      </c>
      <c r="Q31" s="951"/>
      <c r="R31" s="951"/>
      <c r="S31" s="951" t="s">
        <v>390</v>
      </c>
      <c r="T31" s="951"/>
      <c r="U31" s="952"/>
      <c r="V31" s="68"/>
    </row>
    <row r="32" spans="1:22" ht="6" customHeight="1">
      <c r="A32" s="724"/>
      <c r="B32" s="68"/>
      <c r="C32" s="68"/>
      <c r="D32" s="68"/>
      <c r="E32" s="68"/>
      <c r="F32" s="68"/>
      <c r="G32" s="68"/>
      <c r="H32" s="68"/>
      <c r="I32" s="68"/>
      <c r="J32" s="68"/>
      <c r="K32" s="68"/>
      <c r="L32" s="68"/>
      <c r="M32" s="68"/>
      <c r="N32" s="68"/>
      <c r="O32" s="68"/>
      <c r="P32" s="68"/>
      <c r="Q32" s="68"/>
      <c r="R32" s="68"/>
      <c r="S32" s="68"/>
      <c r="T32" s="68"/>
      <c r="U32" s="68"/>
      <c r="V32" s="68"/>
    </row>
    <row r="33" spans="1:22" ht="22.5" customHeight="1">
      <c r="A33" s="724"/>
      <c r="B33" s="68" t="s">
        <v>376</v>
      </c>
      <c r="C33" s="68"/>
      <c r="D33" s="68"/>
      <c r="E33" s="68"/>
      <c r="F33" s="68"/>
      <c r="G33" s="68"/>
      <c r="H33" s="68"/>
      <c r="I33" s="68"/>
      <c r="J33" s="68"/>
      <c r="K33" s="68"/>
      <c r="L33" s="68"/>
      <c r="M33" s="68"/>
      <c r="N33" s="68"/>
      <c r="O33" s="68"/>
      <c r="P33" s="68"/>
      <c r="Q33" s="68"/>
      <c r="R33" s="68"/>
      <c r="S33" s="68"/>
      <c r="T33" s="68"/>
      <c r="U33" s="80"/>
      <c r="V33" s="68"/>
    </row>
    <row r="34" spans="1:22" ht="22.5" customHeight="1" thickBot="1">
      <c r="A34" s="724"/>
      <c r="B34" s="887" t="s">
        <v>398</v>
      </c>
      <c r="C34" s="888"/>
      <c r="D34" s="889"/>
      <c r="E34" s="958" t="s">
        <v>399</v>
      </c>
      <c r="F34" s="958"/>
      <c r="G34" s="958"/>
      <c r="H34" s="958"/>
      <c r="I34" s="959"/>
      <c r="J34" s="893" t="s">
        <v>382</v>
      </c>
      <c r="K34" s="891"/>
      <c r="L34" s="956"/>
      <c r="M34" s="890" t="s">
        <v>26</v>
      </c>
      <c r="N34" s="891"/>
      <c r="O34" s="892"/>
      <c r="P34" s="946" t="s">
        <v>386</v>
      </c>
      <c r="Q34" s="947"/>
      <c r="R34" s="947"/>
      <c r="S34" s="947"/>
      <c r="T34" s="947"/>
      <c r="U34" s="948"/>
      <c r="V34" s="68"/>
    </row>
    <row r="35" spans="1:22" ht="22.5" customHeight="1">
      <c r="A35" s="724"/>
      <c r="B35" s="894" t="s">
        <v>379</v>
      </c>
      <c r="C35" s="896" t="s">
        <v>378</v>
      </c>
      <c r="D35" s="897"/>
      <c r="E35" s="960"/>
      <c r="F35" s="399"/>
      <c r="G35" s="399"/>
      <c r="H35" s="399"/>
      <c r="I35" s="400"/>
      <c r="J35" s="898">
        <f>IF(収入・所得!B69&lt;0,0,収入・所得!B69)</f>
        <v>0</v>
      </c>
      <c r="K35" s="899"/>
      <c r="L35" s="924"/>
      <c r="M35" s="898">
        <f>IF(E35&lt;0,"マイナス入力不可",IF(E35+J35&lt;=12000,E35+J35,IF(E35+J35&lt;=32000,(E35+J35)*0.5+6000,IF((E35+J35)*0.25+14000&gt;=28000,28000,(E35+J35)*0.25+14000))))</f>
        <v>0</v>
      </c>
      <c r="N35" s="899"/>
      <c r="O35" s="900"/>
      <c r="P35" s="953" t="s">
        <v>405</v>
      </c>
      <c r="Q35" s="949"/>
      <c r="R35" s="949"/>
      <c r="S35" s="949" t="s">
        <v>383</v>
      </c>
      <c r="T35" s="949"/>
      <c r="U35" s="950"/>
      <c r="V35" s="68"/>
    </row>
    <row r="36" spans="1:22" ht="22.5" customHeight="1">
      <c r="A36" s="724"/>
      <c r="B36" s="894"/>
      <c r="C36" s="896" t="s">
        <v>380</v>
      </c>
      <c r="D36" s="897"/>
      <c r="E36" s="945"/>
      <c r="F36" s="407"/>
      <c r="G36" s="407"/>
      <c r="H36" s="407"/>
      <c r="I36" s="408"/>
      <c r="J36" s="898">
        <f>IF(収入・所得!J69&lt;0,0,収入・所得!J69)</f>
        <v>0</v>
      </c>
      <c r="K36" s="899"/>
      <c r="L36" s="924"/>
      <c r="M36" s="898">
        <f>IF(E36&lt;0,"マイナス入力不可",IF(E36+J36&lt;=12000,E36+J36,IF(E36+J36&lt;=32000,(E36+J36)*0.5+6000,IF((E36+J36)*0.25+14000&gt;=28000,28000,(E36+J36)*0.25+14000))))</f>
        <v>0</v>
      </c>
      <c r="N36" s="899"/>
      <c r="O36" s="900"/>
      <c r="P36" s="954" t="s">
        <v>403</v>
      </c>
      <c r="Q36" s="955"/>
      <c r="R36" s="955"/>
      <c r="S36" s="949" t="s">
        <v>384</v>
      </c>
      <c r="T36" s="949"/>
      <c r="U36" s="950"/>
      <c r="V36" s="68"/>
    </row>
    <row r="37" spans="1:22" ht="22.5" customHeight="1" thickBot="1">
      <c r="A37" s="724"/>
      <c r="B37" s="895"/>
      <c r="C37" s="902" t="s">
        <v>381</v>
      </c>
      <c r="D37" s="903"/>
      <c r="E37" s="942"/>
      <c r="F37" s="430"/>
      <c r="G37" s="430"/>
      <c r="H37" s="430"/>
      <c r="I37" s="431"/>
      <c r="J37" s="906">
        <f>IF(収入・所得!N69&lt;0,0,収入・所得!N69)</f>
        <v>0</v>
      </c>
      <c r="K37" s="907"/>
      <c r="L37" s="923"/>
      <c r="M37" s="906">
        <f>IF(E37&lt;0,"マイナス入力不可",IF(E37+J37&lt;=12000,E37+J37,IF(E37+J37&lt;=32000,(E37+J37)*0.5+6000,IF((E37+J37)*0.25+14000&gt;=28000,28000,(E37+J37)*0.25+14000))))</f>
        <v>0</v>
      </c>
      <c r="N37" s="907"/>
      <c r="O37" s="908"/>
      <c r="P37" s="957" t="s">
        <v>404</v>
      </c>
      <c r="Q37" s="951"/>
      <c r="R37" s="951"/>
      <c r="S37" s="951" t="s">
        <v>385</v>
      </c>
      <c r="T37" s="951"/>
      <c r="U37" s="952"/>
      <c r="V37" s="68"/>
    </row>
    <row r="38" spans="1:22" ht="6.75" customHeight="1">
      <c r="A38" s="68"/>
      <c r="B38" s="68"/>
      <c r="C38" s="68"/>
      <c r="D38" s="68"/>
      <c r="E38" s="68"/>
      <c r="F38" s="68"/>
      <c r="G38" s="68"/>
      <c r="H38" s="68"/>
      <c r="I38" s="68"/>
      <c r="J38" s="68"/>
      <c r="K38" s="68"/>
      <c r="L38" s="68"/>
      <c r="M38" s="68"/>
      <c r="N38" s="68"/>
      <c r="O38" s="68"/>
      <c r="P38" s="68"/>
      <c r="Q38" s="68"/>
      <c r="R38" s="68"/>
      <c r="S38" s="68"/>
      <c r="T38" s="68"/>
      <c r="U38" s="68"/>
      <c r="V38" s="68"/>
    </row>
    <row r="39" spans="1:22" ht="22.5" customHeight="1">
      <c r="A39" s="68"/>
      <c r="B39" s="68" t="s">
        <v>235</v>
      </c>
      <c r="C39" s="68"/>
      <c r="D39" s="68"/>
      <c r="E39" s="68"/>
      <c r="F39" s="68"/>
      <c r="G39" s="68"/>
      <c r="H39" s="68"/>
      <c r="I39" s="68"/>
      <c r="J39" s="68"/>
      <c r="K39" s="68"/>
      <c r="L39" s="68"/>
      <c r="M39" s="68"/>
      <c r="N39" s="68"/>
      <c r="O39" s="68"/>
      <c r="P39" s="68"/>
      <c r="Q39" s="68"/>
      <c r="R39" s="68"/>
      <c r="S39" s="68"/>
      <c r="T39" s="68"/>
      <c r="U39" s="80"/>
      <c r="V39" s="68"/>
    </row>
    <row r="40" spans="1:22" ht="22.5" customHeight="1">
      <c r="A40" s="68"/>
      <c r="B40" s="893" t="s">
        <v>377</v>
      </c>
      <c r="C40" s="891"/>
      <c r="D40" s="891"/>
      <c r="E40" s="891" t="s">
        <v>392</v>
      </c>
      <c r="F40" s="891"/>
      <c r="G40" s="891"/>
      <c r="H40" s="891" t="s">
        <v>393</v>
      </c>
      <c r="I40" s="891"/>
      <c r="J40" s="891"/>
      <c r="K40" s="891" t="s">
        <v>394</v>
      </c>
      <c r="L40" s="891"/>
      <c r="M40" s="891"/>
      <c r="N40" s="891"/>
      <c r="O40" s="891"/>
      <c r="P40" s="891" t="s">
        <v>395</v>
      </c>
      <c r="Q40" s="891"/>
      <c r="R40" s="891"/>
      <c r="S40" s="891"/>
      <c r="T40" s="891"/>
      <c r="U40" s="956"/>
      <c r="V40" s="68"/>
    </row>
    <row r="41" spans="1:22" ht="22.5" customHeight="1">
      <c r="A41" s="68"/>
      <c r="B41" s="943" t="s">
        <v>174</v>
      </c>
      <c r="C41" s="944"/>
      <c r="D41" s="944"/>
      <c r="E41" s="899">
        <f>M29</f>
        <v>0</v>
      </c>
      <c r="F41" s="899"/>
      <c r="G41" s="899"/>
      <c r="H41" s="899">
        <f>M35</f>
        <v>0</v>
      </c>
      <c r="I41" s="899"/>
      <c r="J41" s="899"/>
      <c r="K41" s="899">
        <f>IF(OR(E29&lt;0,E35&lt;0),"マイナス入力不可",IF(E41+H41&gt;=28000,28000,E41+H41))</f>
        <v>0</v>
      </c>
      <c r="L41" s="899"/>
      <c r="M41" s="899"/>
      <c r="N41" s="899"/>
      <c r="O41" s="899"/>
      <c r="P41" s="899">
        <f>IF(E41&gt;K41,E41,K41)</f>
        <v>0</v>
      </c>
      <c r="Q41" s="899"/>
      <c r="R41" s="899"/>
      <c r="S41" s="899"/>
      <c r="T41" s="899"/>
      <c r="U41" s="924"/>
      <c r="V41" s="68"/>
    </row>
    <row r="42" spans="1:22" ht="22.5" customHeight="1">
      <c r="A42" s="68"/>
      <c r="B42" s="943" t="s">
        <v>380</v>
      </c>
      <c r="C42" s="944"/>
      <c r="D42" s="944"/>
      <c r="E42" s="899"/>
      <c r="F42" s="899"/>
      <c r="G42" s="899"/>
      <c r="H42" s="899">
        <f>M36</f>
        <v>0</v>
      </c>
      <c r="I42" s="899"/>
      <c r="J42" s="899"/>
      <c r="K42" s="899">
        <f>IF(OR(E30&lt;0,E36&lt;0),"マイナス入力不可",IF(E42+H42&gt;=28000,28000,E42+H42))</f>
        <v>0</v>
      </c>
      <c r="L42" s="899"/>
      <c r="M42" s="899"/>
      <c r="N42" s="899"/>
      <c r="O42" s="899"/>
      <c r="P42" s="899">
        <f>IF(E42&gt;K42,E42,K42)</f>
        <v>0</v>
      </c>
      <c r="Q42" s="899"/>
      <c r="R42" s="899"/>
      <c r="S42" s="899"/>
      <c r="T42" s="899"/>
      <c r="U42" s="924"/>
      <c r="V42" s="68"/>
    </row>
    <row r="43" spans="1:22" ht="22.5" customHeight="1">
      <c r="A43" s="68"/>
      <c r="B43" s="943" t="s">
        <v>381</v>
      </c>
      <c r="C43" s="944"/>
      <c r="D43" s="944"/>
      <c r="E43" s="899">
        <f>M31</f>
        <v>0</v>
      </c>
      <c r="F43" s="899"/>
      <c r="G43" s="899"/>
      <c r="H43" s="899">
        <f>M37</f>
        <v>0</v>
      </c>
      <c r="I43" s="899"/>
      <c r="J43" s="899"/>
      <c r="K43" s="899">
        <f>IF(OR(E31&lt;0,E37&lt;0),"マイナス入力不可",IF(E43+H43&gt;=28000,28000,E43+H43))</f>
        <v>0</v>
      </c>
      <c r="L43" s="899"/>
      <c r="M43" s="899"/>
      <c r="N43" s="899"/>
      <c r="O43" s="899"/>
      <c r="P43" s="899">
        <f t="shared" ref="P43" si="0">IF(E43&gt;K43,E43,K43)</f>
        <v>0</v>
      </c>
      <c r="Q43" s="899"/>
      <c r="R43" s="899"/>
      <c r="S43" s="899"/>
      <c r="T43" s="899"/>
      <c r="U43" s="924"/>
      <c r="V43" s="68"/>
    </row>
    <row r="44" spans="1:22" ht="22.5" customHeight="1">
      <c r="A44" s="68"/>
      <c r="B44" s="940" t="s">
        <v>406</v>
      </c>
      <c r="C44" s="941"/>
      <c r="D44" s="941"/>
      <c r="E44" s="941"/>
      <c r="F44" s="941"/>
      <c r="G44" s="941"/>
      <c r="H44" s="941"/>
      <c r="I44" s="941"/>
      <c r="J44" s="941"/>
      <c r="K44" s="941"/>
      <c r="L44" s="941"/>
      <c r="M44" s="941"/>
      <c r="N44" s="941"/>
      <c r="O44" s="941"/>
      <c r="P44" s="907">
        <f>IF(SUM(P41:U43)&gt;=70000,70000,SUM(P41:U43))</f>
        <v>0</v>
      </c>
      <c r="Q44" s="907"/>
      <c r="R44" s="907"/>
      <c r="S44" s="907"/>
      <c r="T44" s="907"/>
      <c r="U44" s="923"/>
      <c r="V44" s="68"/>
    </row>
    <row r="45" spans="1:22" ht="6.75" customHeight="1">
      <c r="A45" s="68"/>
      <c r="B45" s="68"/>
      <c r="C45" s="68"/>
      <c r="D45" s="68"/>
      <c r="E45" s="68"/>
      <c r="F45" s="68"/>
      <c r="G45" s="68"/>
      <c r="H45" s="68"/>
      <c r="I45" s="68"/>
      <c r="J45" s="68"/>
      <c r="K45" s="68"/>
      <c r="L45" s="68"/>
      <c r="M45" s="68"/>
      <c r="N45" s="68"/>
      <c r="O45" s="68"/>
      <c r="P45" s="68"/>
      <c r="Q45" s="68"/>
      <c r="R45" s="68"/>
      <c r="S45" s="68"/>
      <c r="T45" s="68"/>
      <c r="U45" s="68"/>
      <c r="V45" s="68"/>
    </row>
    <row r="46" spans="1:22" ht="22.5" customHeight="1">
      <c r="A46" s="68"/>
      <c r="B46" s="185" t="s">
        <v>226</v>
      </c>
      <c r="C46" s="186"/>
      <c r="D46" s="186"/>
      <c r="E46" s="186"/>
      <c r="F46" s="186"/>
      <c r="G46" s="186"/>
      <c r="H46" s="186"/>
      <c r="I46" s="186"/>
      <c r="J46" s="186"/>
      <c r="K46" s="186"/>
      <c r="L46" s="186"/>
      <c r="M46" s="186"/>
      <c r="N46" s="186"/>
      <c r="O46" s="186"/>
      <c r="P46" s="186"/>
      <c r="Q46" s="186"/>
      <c r="R46" s="186"/>
      <c r="S46" s="186"/>
      <c r="T46" s="186"/>
      <c r="U46" s="187"/>
      <c r="V46" s="68"/>
    </row>
    <row r="47" spans="1:22" ht="22.5" customHeight="1">
      <c r="A47" s="68"/>
      <c r="B47" s="188"/>
      <c r="C47" s="635" t="s">
        <v>396</v>
      </c>
      <c r="D47" s="635"/>
      <c r="E47" s="635"/>
      <c r="F47" s="635"/>
      <c r="G47" s="635"/>
      <c r="H47" s="635"/>
      <c r="I47" s="635"/>
      <c r="J47" s="635"/>
      <c r="K47" s="635"/>
      <c r="L47" s="635"/>
      <c r="M47" s="635"/>
      <c r="N47" s="635"/>
      <c r="O47" s="635"/>
      <c r="P47" s="635"/>
      <c r="Q47" s="635"/>
      <c r="R47" s="635"/>
      <c r="S47" s="635"/>
      <c r="T47" s="635"/>
      <c r="U47" s="189"/>
      <c r="V47" s="68"/>
    </row>
    <row r="48" spans="1:22" ht="22.5" customHeight="1">
      <c r="A48" s="68"/>
      <c r="B48" s="188"/>
      <c r="C48" s="354" t="s">
        <v>397</v>
      </c>
      <c r="D48" s="354"/>
      <c r="E48" s="354"/>
      <c r="F48" s="354"/>
      <c r="G48" s="354"/>
      <c r="H48" s="354"/>
      <c r="I48" s="354"/>
      <c r="J48" s="354"/>
      <c r="K48" s="354"/>
      <c r="L48" s="354"/>
      <c r="M48" s="354"/>
      <c r="N48" s="354"/>
      <c r="O48" s="354"/>
      <c r="P48" s="354"/>
      <c r="Q48" s="354"/>
      <c r="R48" s="354"/>
      <c r="S48" s="354"/>
      <c r="T48" s="354"/>
      <c r="U48" s="189"/>
      <c r="V48" s="68"/>
    </row>
    <row r="49" spans="1:24" ht="22.5" customHeight="1">
      <c r="A49" s="68"/>
      <c r="B49" s="190"/>
      <c r="C49" s="508"/>
      <c r="D49" s="508"/>
      <c r="E49" s="508"/>
      <c r="F49" s="508"/>
      <c r="G49" s="508"/>
      <c r="H49" s="508"/>
      <c r="I49" s="508"/>
      <c r="J49" s="508"/>
      <c r="K49" s="508"/>
      <c r="L49" s="508"/>
      <c r="M49" s="508"/>
      <c r="N49" s="508"/>
      <c r="O49" s="508"/>
      <c r="P49" s="508"/>
      <c r="Q49" s="508"/>
      <c r="R49" s="508"/>
      <c r="S49" s="508"/>
      <c r="T49" s="508"/>
      <c r="U49" s="509"/>
      <c r="V49" s="68"/>
    </row>
    <row r="50" spans="1:24" ht="22.5" customHeight="1">
      <c r="A50" s="68"/>
      <c r="B50" s="68"/>
      <c r="C50" s="68"/>
      <c r="D50" s="68"/>
      <c r="E50" s="68"/>
      <c r="F50" s="68"/>
      <c r="G50" s="68"/>
      <c r="H50" s="68"/>
      <c r="I50" s="68"/>
      <c r="J50" s="68"/>
      <c r="K50" s="68"/>
      <c r="L50" s="68"/>
      <c r="M50" s="68"/>
      <c r="N50" s="68"/>
      <c r="O50" s="68"/>
      <c r="P50" s="68"/>
      <c r="Q50" s="68"/>
      <c r="R50" s="68"/>
      <c r="S50" s="1034" t="s">
        <v>711</v>
      </c>
      <c r="T50" s="1034"/>
      <c r="U50" s="1034"/>
      <c r="V50" s="68"/>
    </row>
    <row r="51" spans="1:24" ht="22.5" customHeight="1">
      <c r="A51" s="68"/>
      <c r="B51" s="68"/>
      <c r="C51" s="68"/>
      <c r="D51" s="68"/>
      <c r="E51" s="68"/>
      <c r="F51" s="68"/>
      <c r="G51" s="68"/>
      <c r="H51" s="68"/>
      <c r="I51" s="68"/>
      <c r="J51" s="68"/>
      <c r="K51" s="68"/>
      <c r="L51" s="68"/>
      <c r="M51" s="68"/>
      <c r="N51" s="68"/>
      <c r="O51" s="68"/>
      <c r="P51" s="68"/>
      <c r="Q51" s="68"/>
      <c r="R51" s="68"/>
      <c r="S51" s="68"/>
      <c r="T51" s="68"/>
      <c r="U51" s="68"/>
      <c r="V51" s="68"/>
    </row>
    <row r="52" spans="1:24" ht="22.5" customHeight="1">
      <c r="A52" s="724"/>
      <c r="B52" s="352" t="s">
        <v>409</v>
      </c>
      <c r="C52" s="352"/>
      <c r="D52" s="352"/>
      <c r="E52" s="352"/>
      <c r="F52" s="352"/>
      <c r="G52" s="352"/>
      <c r="H52" s="352"/>
      <c r="I52" s="352"/>
      <c r="J52" s="352"/>
      <c r="K52" s="352"/>
      <c r="L52" s="352"/>
      <c r="M52" s="352"/>
      <c r="N52" s="352"/>
      <c r="O52" s="352"/>
      <c r="P52" s="352"/>
      <c r="Q52" s="352"/>
      <c r="R52" s="352"/>
      <c r="S52" s="352"/>
      <c r="T52" s="352"/>
      <c r="U52" s="352"/>
      <c r="V52" s="68"/>
    </row>
    <row r="53" spans="1:24" ht="6" customHeight="1">
      <c r="A53" s="724"/>
      <c r="B53" s="68"/>
      <c r="C53" s="68"/>
      <c r="D53" s="68"/>
      <c r="E53" s="68"/>
      <c r="F53" s="68"/>
      <c r="G53" s="68"/>
      <c r="H53" s="68"/>
      <c r="I53" s="68"/>
      <c r="J53" s="68"/>
      <c r="K53" s="68"/>
      <c r="L53" s="68"/>
      <c r="M53" s="68"/>
      <c r="N53" s="68"/>
      <c r="O53" s="68"/>
      <c r="P53" s="68"/>
      <c r="Q53" s="68"/>
      <c r="R53" s="68"/>
      <c r="S53" s="68"/>
      <c r="T53" s="68"/>
      <c r="U53" s="68"/>
      <c r="V53" s="68"/>
    </row>
    <row r="54" spans="1:24" ht="22.5" customHeight="1" thickBot="1">
      <c r="A54" s="724"/>
      <c r="B54" s="887" t="s">
        <v>398</v>
      </c>
      <c r="C54" s="888"/>
      <c r="D54" s="888"/>
      <c r="E54" s="979" t="s">
        <v>399</v>
      </c>
      <c r="F54" s="979"/>
      <c r="G54" s="979"/>
      <c r="H54" s="979"/>
      <c r="I54" s="979"/>
      <c r="J54" s="892" t="s">
        <v>412</v>
      </c>
      <c r="K54" s="980"/>
      <c r="L54" s="980"/>
      <c r="M54" s="890"/>
      <c r="N54" s="892" t="s">
        <v>414</v>
      </c>
      <c r="O54" s="1052"/>
      <c r="P54" s="1052"/>
      <c r="Q54" s="1053"/>
      <c r="R54" s="1054" t="s">
        <v>413</v>
      </c>
      <c r="S54" s="1052"/>
      <c r="T54" s="1052"/>
      <c r="U54" s="1055"/>
      <c r="V54" s="68"/>
    </row>
    <row r="55" spans="1:24" ht="22.5" customHeight="1">
      <c r="A55" s="724"/>
      <c r="B55" s="1064" t="s">
        <v>410</v>
      </c>
      <c r="C55" s="896"/>
      <c r="D55" s="897"/>
      <c r="E55" s="960"/>
      <c r="F55" s="399"/>
      <c r="G55" s="399"/>
      <c r="H55" s="399"/>
      <c r="I55" s="400"/>
      <c r="J55" s="1056">
        <f>IF(収入・所得!L64&lt;0,0,IF(収入・所得!L64&gt;=50000,50000,収入・所得!L64-収入・所得!S72))</f>
        <v>0</v>
      </c>
      <c r="K55" s="1056"/>
      <c r="L55" s="1056"/>
      <c r="M55" s="898"/>
      <c r="N55" s="900">
        <f>IF(E55&lt;0,"マイナス入力不可",E55+J55)</f>
        <v>0</v>
      </c>
      <c r="O55" s="1056"/>
      <c r="P55" s="1056"/>
      <c r="Q55" s="898"/>
      <c r="R55" s="900">
        <f>IF(E55&lt;0,"マイナス入力不可",IF(N55*0.5&gt;=25000,25000,N55*0.5))</f>
        <v>0</v>
      </c>
      <c r="S55" s="1056"/>
      <c r="T55" s="1056"/>
      <c r="U55" s="1058"/>
      <c r="V55" s="68"/>
    </row>
    <row r="56" spans="1:24" ht="22.5" customHeight="1" thickBot="1">
      <c r="A56" s="724"/>
      <c r="B56" s="1065" t="s">
        <v>411</v>
      </c>
      <c r="C56" s="1066"/>
      <c r="D56" s="1067"/>
      <c r="E56" s="942"/>
      <c r="F56" s="430"/>
      <c r="G56" s="430"/>
      <c r="H56" s="430"/>
      <c r="I56" s="431"/>
      <c r="J56" s="968">
        <f>IF(収入・所得!S72&lt;0,0,収入・所得!S72)</f>
        <v>0</v>
      </c>
      <c r="K56" s="968"/>
      <c r="L56" s="968"/>
      <c r="M56" s="969"/>
      <c r="N56" s="1057">
        <f>IF(E56&lt;0,"マイナス入力不可",E56+J56)</f>
        <v>0</v>
      </c>
      <c r="O56" s="968"/>
      <c r="P56" s="968"/>
      <c r="Q56" s="969"/>
      <c r="R56" s="1057">
        <f>IF(E56&lt;0,"マイナス入力不可",IF(N56*0.5+2500&gt;=10000,10000,IF(N56&lt;=5000,N56,N56*0.5+2500)))</f>
        <v>0</v>
      </c>
      <c r="S56" s="968"/>
      <c r="T56" s="968"/>
      <c r="U56" s="1059"/>
      <c r="V56" s="68"/>
    </row>
    <row r="57" spans="1:24" ht="22.5" customHeight="1">
      <c r="A57" s="724"/>
      <c r="B57" s="1060" t="s">
        <v>415</v>
      </c>
      <c r="C57" s="1061"/>
      <c r="D57" s="1061"/>
      <c r="E57" s="1062"/>
      <c r="F57" s="1062"/>
      <c r="G57" s="1062"/>
      <c r="H57" s="1062"/>
      <c r="I57" s="1062"/>
      <c r="J57" s="1061"/>
      <c r="K57" s="1061"/>
      <c r="L57" s="1061"/>
      <c r="M57" s="1061"/>
      <c r="N57" s="1061"/>
      <c r="O57" s="1061"/>
      <c r="P57" s="1061"/>
      <c r="Q57" s="1063"/>
      <c r="R57" s="915">
        <f>IF(SUM(R55:U56)&gt;=25000,25000,SUM(R55:U56))</f>
        <v>0</v>
      </c>
      <c r="S57" s="916"/>
      <c r="T57" s="916"/>
      <c r="U57" s="917"/>
      <c r="V57" s="68"/>
    </row>
    <row r="58" spans="1:24" ht="6" customHeight="1">
      <c r="A58" s="724"/>
      <c r="B58" s="68"/>
      <c r="C58" s="68"/>
      <c r="D58" s="68"/>
      <c r="E58" s="68"/>
      <c r="F58" s="68"/>
      <c r="G58" s="68"/>
      <c r="H58" s="68"/>
      <c r="I58" s="68"/>
      <c r="J58" s="68"/>
      <c r="K58" s="68"/>
      <c r="L58" s="68"/>
      <c r="M58" s="68"/>
      <c r="N58" s="68"/>
      <c r="O58" s="68"/>
      <c r="P58" s="68"/>
      <c r="Q58" s="68"/>
      <c r="R58" s="68"/>
      <c r="S58" s="68"/>
      <c r="T58" s="68"/>
      <c r="U58" s="68"/>
      <c r="V58" s="68"/>
    </row>
    <row r="59" spans="1:24" ht="22.5" customHeight="1">
      <c r="A59" s="724"/>
      <c r="B59" s="68" t="s">
        <v>416</v>
      </c>
      <c r="C59" s="68"/>
      <c r="D59" s="68"/>
      <c r="E59" s="68"/>
      <c r="F59" s="68"/>
      <c r="G59" s="68"/>
      <c r="H59" s="68"/>
      <c r="I59" s="68"/>
      <c r="J59" s="68"/>
      <c r="K59" s="68"/>
      <c r="L59" s="68"/>
      <c r="M59" s="68"/>
      <c r="N59" s="68"/>
      <c r="O59" s="68"/>
      <c r="P59" s="68"/>
      <c r="Q59" s="68"/>
      <c r="R59" s="68"/>
      <c r="S59" s="68"/>
      <c r="T59" s="68"/>
      <c r="U59" s="80"/>
      <c r="V59" s="68"/>
    </row>
    <row r="60" spans="1:24" ht="22.5" customHeight="1">
      <c r="A60" s="724"/>
      <c r="B60" s="414" t="s">
        <v>417</v>
      </c>
      <c r="C60" s="970"/>
      <c r="D60" s="970"/>
      <c r="E60" s="977" t="s">
        <v>418</v>
      </c>
      <c r="F60" s="977"/>
      <c r="G60" s="977"/>
      <c r="H60" s="977"/>
      <c r="I60" s="977"/>
      <c r="J60" s="977"/>
      <c r="K60" s="977"/>
      <c r="L60" s="977"/>
      <c r="M60" s="977"/>
      <c r="N60" s="978"/>
      <c r="O60" s="68"/>
      <c r="P60" s="68"/>
      <c r="Q60" s="68"/>
      <c r="R60" s="80"/>
      <c r="S60" s="80"/>
      <c r="T60" s="80"/>
      <c r="U60" s="80"/>
      <c r="V60" s="80"/>
      <c r="W60" s="119"/>
      <c r="X60" s="119"/>
    </row>
    <row r="61" spans="1:24" ht="22.5" customHeight="1">
      <c r="A61" s="724"/>
      <c r="B61" s="971" t="s">
        <v>411</v>
      </c>
      <c r="C61" s="855"/>
      <c r="D61" s="855"/>
      <c r="E61" s="975" t="s">
        <v>419</v>
      </c>
      <c r="F61" s="975"/>
      <c r="G61" s="975"/>
      <c r="H61" s="975"/>
      <c r="I61" s="975"/>
      <c r="J61" s="975"/>
      <c r="K61" s="975"/>
      <c r="L61" s="975"/>
      <c r="M61" s="975"/>
      <c r="N61" s="976"/>
      <c r="O61" s="80"/>
      <c r="P61" s="80"/>
      <c r="Q61" s="80"/>
      <c r="R61" s="80"/>
      <c r="S61" s="80"/>
      <c r="T61" s="80"/>
      <c r="U61" s="80"/>
      <c r="V61" s="80"/>
      <c r="W61" s="119"/>
      <c r="X61" s="119"/>
    </row>
    <row r="62" spans="1:24" ht="22.5" customHeight="1">
      <c r="A62" s="724"/>
      <c r="B62" s="972"/>
      <c r="C62" s="848"/>
      <c r="D62" s="848"/>
      <c r="E62" s="973" t="s">
        <v>420</v>
      </c>
      <c r="F62" s="973"/>
      <c r="G62" s="973"/>
      <c r="H62" s="973"/>
      <c r="I62" s="973"/>
      <c r="J62" s="973"/>
      <c r="K62" s="973"/>
      <c r="L62" s="973"/>
      <c r="M62" s="973"/>
      <c r="N62" s="974"/>
      <c r="O62" s="81"/>
      <c r="P62" s="81"/>
      <c r="Q62" s="81"/>
      <c r="R62" s="81"/>
      <c r="S62" s="81"/>
      <c r="T62" s="81"/>
      <c r="U62" s="81"/>
      <c r="V62" s="81"/>
      <c r="W62" s="132"/>
      <c r="X62" s="132"/>
    </row>
    <row r="63" spans="1:24" ht="6.75" customHeight="1">
      <c r="A63" s="724"/>
      <c r="B63" s="68"/>
      <c r="C63" s="68"/>
      <c r="D63" s="68"/>
      <c r="E63" s="68"/>
      <c r="F63" s="68"/>
      <c r="G63" s="68"/>
      <c r="H63" s="68"/>
      <c r="I63" s="68"/>
      <c r="J63" s="68"/>
      <c r="K63" s="68"/>
      <c r="L63" s="68"/>
      <c r="M63" s="68"/>
      <c r="N63" s="68"/>
      <c r="O63" s="68"/>
      <c r="P63" s="68"/>
      <c r="Q63" s="68"/>
      <c r="R63" s="68"/>
      <c r="S63" s="68"/>
      <c r="T63" s="68"/>
      <c r="U63" s="68"/>
      <c r="V63" s="68"/>
    </row>
    <row r="64" spans="1:24" ht="22.5" customHeight="1">
      <c r="A64" s="724"/>
      <c r="B64" s="185" t="s">
        <v>226</v>
      </c>
      <c r="C64" s="186"/>
      <c r="D64" s="186"/>
      <c r="E64" s="186"/>
      <c r="F64" s="186"/>
      <c r="G64" s="186"/>
      <c r="H64" s="186"/>
      <c r="I64" s="186"/>
      <c r="J64" s="186"/>
      <c r="K64" s="186"/>
      <c r="L64" s="186"/>
      <c r="M64" s="186"/>
      <c r="N64" s="186"/>
      <c r="O64" s="186"/>
      <c r="P64" s="186"/>
      <c r="Q64" s="186"/>
      <c r="R64" s="186"/>
      <c r="S64" s="186"/>
      <c r="T64" s="186"/>
      <c r="U64" s="187"/>
      <c r="V64" s="68"/>
    </row>
    <row r="65" spans="1:24" ht="22.5" customHeight="1">
      <c r="A65" s="724"/>
      <c r="B65" s="188"/>
      <c r="C65" s="354" t="s">
        <v>397</v>
      </c>
      <c r="D65" s="354"/>
      <c r="E65" s="354"/>
      <c r="F65" s="354"/>
      <c r="G65" s="354"/>
      <c r="H65" s="354"/>
      <c r="I65" s="354"/>
      <c r="J65" s="354"/>
      <c r="K65" s="354"/>
      <c r="L65" s="354"/>
      <c r="M65" s="354"/>
      <c r="N65" s="354"/>
      <c r="O65" s="354"/>
      <c r="P65" s="354"/>
      <c r="Q65" s="354"/>
      <c r="R65" s="354"/>
      <c r="S65" s="354"/>
      <c r="T65" s="354"/>
      <c r="U65" s="189"/>
      <c r="V65" s="68"/>
    </row>
    <row r="66" spans="1:24" ht="22.5" customHeight="1">
      <c r="A66" s="724"/>
      <c r="B66" s="188"/>
      <c r="C66" s="635" t="s">
        <v>421</v>
      </c>
      <c r="D66" s="635"/>
      <c r="E66" s="635"/>
      <c r="F66" s="635"/>
      <c r="G66" s="635"/>
      <c r="H66" s="635"/>
      <c r="I66" s="635"/>
      <c r="J66" s="635"/>
      <c r="K66" s="635"/>
      <c r="L66" s="635"/>
      <c r="M66" s="635"/>
      <c r="N66" s="635"/>
      <c r="O66" s="635"/>
      <c r="P66" s="635"/>
      <c r="Q66" s="635"/>
      <c r="R66" s="635"/>
      <c r="S66" s="635"/>
      <c r="T66" s="635"/>
      <c r="U66" s="189"/>
      <c r="V66" s="68"/>
    </row>
    <row r="67" spans="1:24" ht="22.5" customHeight="1">
      <c r="A67" s="724"/>
      <c r="B67" s="190"/>
      <c r="C67" s="508"/>
      <c r="D67" s="508"/>
      <c r="E67" s="508"/>
      <c r="F67" s="508"/>
      <c r="G67" s="508"/>
      <c r="H67" s="508"/>
      <c r="I67" s="508"/>
      <c r="J67" s="508"/>
      <c r="K67" s="508"/>
      <c r="L67" s="508"/>
      <c r="M67" s="508"/>
      <c r="N67" s="508"/>
      <c r="O67" s="508"/>
      <c r="P67" s="508"/>
      <c r="Q67" s="508"/>
      <c r="R67" s="508"/>
      <c r="S67" s="508"/>
      <c r="T67" s="508"/>
      <c r="U67" s="509"/>
      <c r="V67" s="68"/>
    </row>
    <row r="68" spans="1:24" ht="22.5" customHeight="1">
      <c r="A68" s="724"/>
      <c r="B68" s="68"/>
      <c r="C68" s="68"/>
      <c r="D68" s="68"/>
      <c r="E68" s="68"/>
      <c r="F68" s="68"/>
      <c r="G68" s="68"/>
      <c r="H68" s="68"/>
      <c r="I68" s="68"/>
      <c r="J68" s="68"/>
      <c r="K68" s="68"/>
      <c r="L68" s="68"/>
      <c r="M68" s="68"/>
      <c r="N68" s="68"/>
      <c r="O68" s="68"/>
      <c r="P68" s="68"/>
      <c r="Q68" s="68"/>
      <c r="R68" s="68"/>
      <c r="S68" s="1034" t="s">
        <v>711</v>
      </c>
      <c r="T68" s="1034"/>
      <c r="U68" s="1034"/>
      <c r="V68" s="68"/>
    </row>
    <row r="69" spans="1:24" ht="22.5" customHeight="1">
      <c r="A69" s="68"/>
      <c r="B69" s="68"/>
      <c r="C69" s="68"/>
      <c r="D69" s="68"/>
      <c r="E69" s="68"/>
      <c r="F69" s="68"/>
      <c r="G69" s="68"/>
      <c r="H69" s="68"/>
      <c r="I69" s="68"/>
      <c r="J69" s="68"/>
      <c r="K69" s="68"/>
      <c r="L69" s="68"/>
      <c r="M69" s="68"/>
      <c r="N69" s="68"/>
      <c r="O69" s="68"/>
      <c r="P69" s="68"/>
      <c r="Q69" s="68"/>
      <c r="R69" s="68"/>
      <c r="S69" s="68"/>
      <c r="T69" s="68"/>
      <c r="U69" s="68"/>
      <c r="V69" s="68"/>
    </row>
    <row r="70" spans="1:24" ht="22.5" customHeight="1">
      <c r="A70" s="724"/>
      <c r="B70" s="352" t="s">
        <v>522</v>
      </c>
      <c r="C70" s="352"/>
      <c r="D70" s="352"/>
      <c r="E70" s="352"/>
      <c r="F70" s="352"/>
      <c r="G70" s="352"/>
      <c r="H70" s="352"/>
      <c r="I70" s="352"/>
      <c r="J70" s="352"/>
      <c r="K70" s="352"/>
      <c r="L70" s="352"/>
      <c r="M70" s="352"/>
      <c r="N70" s="352"/>
      <c r="O70" s="352"/>
      <c r="P70" s="352"/>
      <c r="Q70" s="352"/>
      <c r="R70" s="352"/>
      <c r="S70" s="352"/>
      <c r="T70" s="352"/>
      <c r="U70" s="352"/>
      <c r="V70" s="68"/>
    </row>
    <row r="71" spans="1:24" ht="6" customHeight="1">
      <c r="A71" s="724"/>
      <c r="B71" s="68"/>
      <c r="C71" s="68"/>
      <c r="D71" s="68"/>
      <c r="E71" s="68"/>
      <c r="F71" s="68"/>
      <c r="G71" s="68"/>
      <c r="H71" s="68"/>
      <c r="I71" s="68"/>
      <c r="J71" s="68"/>
      <c r="K71" s="68"/>
      <c r="L71" s="68"/>
      <c r="M71" s="68"/>
      <c r="N71" s="68"/>
      <c r="O71" s="68"/>
      <c r="P71" s="68"/>
      <c r="Q71" s="68"/>
      <c r="R71" s="68"/>
      <c r="S71" s="68"/>
      <c r="T71" s="68"/>
      <c r="U71" s="68"/>
      <c r="V71" s="68"/>
    </row>
    <row r="72" spans="1:24" ht="22.5" customHeight="1" thickBot="1">
      <c r="A72" s="724"/>
      <c r="B72" s="636" t="s">
        <v>513</v>
      </c>
      <c r="C72" s="637"/>
      <c r="D72" s="389" t="s">
        <v>511</v>
      </c>
      <c r="E72" s="389"/>
      <c r="F72" s="389"/>
      <c r="G72" s="389" t="s">
        <v>510</v>
      </c>
      <c r="H72" s="389"/>
      <c r="I72" s="1051"/>
      <c r="J72" s="68"/>
      <c r="K72" s="1047" t="s">
        <v>517</v>
      </c>
      <c r="L72" s="680"/>
      <c r="M72" s="680"/>
      <c r="N72" s="680"/>
      <c r="O72" s="680"/>
      <c r="P72" s="680"/>
      <c r="Q72" s="680"/>
      <c r="R72" s="680"/>
      <c r="S72" s="680"/>
      <c r="T72" s="681"/>
      <c r="U72" s="80"/>
      <c r="V72" s="80"/>
      <c r="W72" s="119"/>
      <c r="X72" s="119"/>
    </row>
    <row r="73" spans="1:24" ht="22.5" customHeight="1">
      <c r="A73" s="724"/>
      <c r="B73" s="982" t="s">
        <v>514</v>
      </c>
      <c r="C73" s="983"/>
      <c r="D73" s="990" t="s">
        <v>512</v>
      </c>
      <c r="E73" s="986"/>
      <c r="F73" s="986"/>
      <c r="G73" s="986" t="s">
        <v>512</v>
      </c>
      <c r="H73" s="986"/>
      <c r="I73" s="987"/>
      <c r="J73" s="88"/>
      <c r="K73" s="997" t="s">
        <v>515</v>
      </c>
      <c r="L73" s="998"/>
      <c r="M73" s="998"/>
      <c r="N73" s="1000" t="str">
        <f>IF(AND(D73="該当",D75="該当"),"どちらか一方しか適用できません。",IF(AND(D73="該当",G73="離婚",D117="",D119="",D121="",D123="",D129="",D131="",D133=""),"扶養親族を入力してください。",IF(D73="該当","寡婦控除",IF(AND(D75="該当",D117="",D119="",D121="",D123="",D129="",D131="",D133=""),"扶養親族を入力してください。",IF(D75="該当","ひとり親控除","")))))</f>
        <v/>
      </c>
      <c r="O73" s="1000"/>
      <c r="P73" s="1000"/>
      <c r="Q73" s="1000"/>
      <c r="R73" s="1000"/>
      <c r="S73" s="1000"/>
      <c r="T73" s="1001"/>
      <c r="U73" s="81"/>
      <c r="V73" s="81"/>
      <c r="W73" s="132"/>
      <c r="X73" s="132"/>
    </row>
    <row r="74" spans="1:24" ht="22.5" customHeight="1">
      <c r="A74" s="724"/>
      <c r="B74" s="982"/>
      <c r="C74" s="983"/>
      <c r="D74" s="991"/>
      <c r="E74" s="988"/>
      <c r="F74" s="988"/>
      <c r="G74" s="988"/>
      <c r="H74" s="988"/>
      <c r="I74" s="989"/>
      <c r="J74" s="88"/>
      <c r="K74" s="999"/>
      <c r="L74" s="998"/>
      <c r="M74" s="998"/>
      <c r="N74" s="1000"/>
      <c r="O74" s="1000"/>
      <c r="P74" s="1000"/>
      <c r="Q74" s="1000"/>
      <c r="R74" s="1000"/>
      <c r="S74" s="1000"/>
      <c r="T74" s="1001"/>
      <c r="U74" s="81"/>
      <c r="V74" s="81"/>
      <c r="W74" s="132"/>
      <c r="X74" s="132"/>
    </row>
    <row r="75" spans="1:24" ht="22.5" customHeight="1">
      <c r="A75" s="724"/>
      <c r="B75" s="982" t="s">
        <v>509</v>
      </c>
      <c r="C75" s="983"/>
      <c r="D75" s="991" t="s">
        <v>512</v>
      </c>
      <c r="E75" s="988"/>
      <c r="F75" s="988"/>
      <c r="G75" s="844"/>
      <c r="H75" s="844"/>
      <c r="I75" s="994"/>
      <c r="J75" s="80"/>
      <c r="K75" s="997" t="s">
        <v>516</v>
      </c>
      <c r="L75" s="998"/>
      <c r="M75" s="998"/>
      <c r="N75" s="1000" t="str">
        <f>IF(AND(N73="寡婦控除",OR(G73="",G73="　")),"理由を選択してください。",IF(N73="寡婦控除",G73,""))</f>
        <v/>
      </c>
      <c r="O75" s="1000"/>
      <c r="P75" s="1000"/>
      <c r="Q75" s="1000"/>
      <c r="R75" s="1000"/>
      <c r="S75" s="1000"/>
      <c r="T75" s="1001"/>
      <c r="U75" s="81"/>
      <c r="V75" s="81"/>
      <c r="W75" s="132"/>
      <c r="X75" s="132"/>
    </row>
    <row r="76" spans="1:24" ht="22.5" customHeight="1" thickBot="1">
      <c r="A76" s="724"/>
      <c r="B76" s="984"/>
      <c r="C76" s="985"/>
      <c r="D76" s="992"/>
      <c r="E76" s="993"/>
      <c r="F76" s="993"/>
      <c r="G76" s="995"/>
      <c r="H76" s="995"/>
      <c r="I76" s="996"/>
      <c r="J76" s="68"/>
      <c r="K76" s="1002"/>
      <c r="L76" s="1003"/>
      <c r="M76" s="1003"/>
      <c r="N76" s="1004"/>
      <c r="O76" s="1004"/>
      <c r="P76" s="1004"/>
      <c r="Q76" s="1004"/>
      <c r="R76" s="1004"/>
      <c r="S76" s="1004"/>
      <c r="T76" s="1005"/>
      <c r="U76" s="80"/>
      <c r="V76" s="80"/>
      <c r="W76" s="119"/>
      <c r="X76" s="119"/>
    </row>
    <row r="77" spans="1:24" ht="22.5" customHeight="1">
      <c r="A77" s="724"/>
      <c r="B77" s="68"/>
      <c r="C77" s="68"/>
      <c r="D77" s="68"/>
      <c r="E77" s="68"/>
      <c r="F77" s="68"/>
      <c r="G77" s="68"/>
      <c r="H77" s="68"/>
      <c r="I77" s="68"/>
      <c r="J77" s="68"/>
      <c r="K77" s="68"/>
      <c r="L77" s="68"/>
      <c r="M77" s="68"/>
      <c r="N77" s="68"/>
      <c r="O77" s="68"/>
      <c r="P77" s="68"/>
      <c r="Q77" s="68"/>
      <c r="R77" s="68"/>
      <c r="S77" s="1034" t="s">
        <v>711</v>
      </c>
      <c r="T77" s="1034"/>
      <c r="U77" s="1034"/>
      <c r="V77" s="68"/>
    </row>
    <row r="78" spans="1:24" ht="22.5" customHeight="1">
      <c r="A78" s="68"/>
      <c r="B78" s="68"/>
      <c r="C78" s="68"/>
      <c r="D78" s="68"/>
      <c r="E78" s="68"/>
      <c r="F78" s="68"/>
      <c r="G78" s="68"/>
      <c r="H78" s="68"/>
      <c r="I78" s="68"/>
      <c r="J78" s="68"/>
      <c r="K78" s="68"/>
      <c r="L78" s="68"/>
      <c r="M78" s="68"/>
      <c r="N78" s="68"/>
      <c r="O78" s="68"/>
      <c r="P78" s="68"/>
      <c r="Q78" s="68"/>
      <c r="R78" s="68"/>
      <c r="S78" s="68"/>
      <c r="T78" s="68"/>
      <c r="U78" s="68"/>
      <c r="V78" s="68"/>
    </row>
    <row r="79" spans="1:24" ht="22.5" customHeight="1">
      <c r="A79" s="724"/>
      <c r="B79" s="352" t="s">
        <v>523</v>
      </c>
      <c r="C79" s="352"/>
      <c r="D79" s="352"/>
      <c r="E79" s="352"/>
      <c r="F79" s="352"/>
      <c r="G79" s="352"/>
      <c r="H79" s="352"/>
      <c r="I79" s="352"/>
      <c r="J79" s="352"/>
      <c r="K79" s="352"/>
      <c r="L79" s="352"/>
      <c r="M79" s="352"/>
      <c r="N79" s="352"/>
      <c r="O79" s="352"/>
      <c r="P79" s="352"/>
      <c r="Q79" s="352"/>
      <c r="R79" s="352"/>
      <c r="S79" s="352"/>
      <c r="T79" s="352"/>
      <c r="U79" s="352"/>
      <c r="V79" s="68"/>
    </row>
    <row r="80" spans="1:24" ht="6" customHeight="1" thickBot="1">
      <c r="A80" s="724"/>
      <c r="B80" s="68"/>
      <c r="C80" s="68"/>
      <c r="D80" s="68"/>
      <c r="E80" s="68"/>
      <c r="F80" s="68"/>
      <c r="G80" s="68"/>
      <c r="H80" s="68"/>
      <c r="I80" s="68"/>
      <c r="J80" s="68"/>
      <c r="K80" s="68"/>
      <c r="L80" s="68"/>
      <c r="M80" s="68"/>
      <c r="N80" s="68"/>
      <c r="O80" s="68"/>
      <c r="P80" s="68"/>
      <c r="Q80" s="68"/>
      <c r="R80" s="68"/>
      <c r="S80" s="68"/>
      <c r="T80" s="68"/>
      <c r="U80" s="68"/>
      <c r="V80" s="68"/>
    </row>
    <row r="81" spans="1:31" ht="22.5" customHeight="1" thickBot="1">
      <c r="A81" s="724"/>
      <c r="B81" s="581" t="s">
        <v>518</v>
      </c>
      <c r="C81" s="1006"/>
      <c r="D81" s="1007"/>
      <c r="E81" s="1008"/>
      <c r="F81" s="1008"/>
      <c r="G81" s="1008"/>
      <c r="H81" s="1008"/>
      <c r="I81" s="1008"/>
      <c r="J81" s="1009"/>
      <c r="K81" s="1185" t="s">
        <v>798</v>
      </c>
      <c r="L81" s="1186"/>
      <c r="M81" s="1186"/>
      <c r="N81" s="1186"/>
      <c r="O81" s="1187">
        <f>IF(D81&lt;&gt;"",260000,0)</f>
        <v>0</v>
      </c>
      <c r="P81" s="1187"/>
      <c r="Q81" s="1187"/>
      <c r="R81" s="81"/>
      <c r="S81" s="117"/>
      <c r="T81" s="117"/>
      <c r="U81" s="117"/>
      <c r="V81" s="81"/>
      <c r="W81" s="132"/>
      <c r="X81" s="132"/>
    </row>
    <row r="82" spans="1:31" ht="22.5" customHeight="1">
      <c r="A82" s="724"/>
      <c r="B82" s="80" t="s">
        <v>799</v>
      </c>
      <c r="C82" s="80"/>
      <c r="D82" s="80"/>
      <c r="E82" s="80"/>
      <c r="F82" s="87"/>
      <c r="G82" s="87"/>
      <c r="H82" s="87"/>
      <c r="I82" s="87"/>
      <c r="J82" s="87"/>
      <c r="K82" s="81"/>
      <c r="L82" s="88"/>
      <c r="M82" s="81"/>
      <c r="N82" s="81"/>
      <c r="O82" s="81"/>
      <c r="P82" s="81"/>
      <c r="Q82" s="81"/>
      <c r="R82" s="81"/>
      <c r="S82" s="1034" t="s">
        <v>711</v>
      </c>
      <c r="T82" s="1034"/>
      <c r="U82" s="1034"/>
      <c r="V82" s="81"/>
      <c r="W82" s="132"/>
      <c r="X82" s="132"/>
    </row>
    <row r="83" spans="1:31" ht="22.5" customHeight="1">
      <c r="A83" s="724"/>
      <c r="B83" s="68"/>
      <c r="C83" s="68"/>
      <c r="D83" s="68"/>
      <c r="E83" s="68"/>
      <c r="F83" s="68"/>
      <c r="G83" s="68"/>
      <c r="H83" s="68"/>
      <c r="I83" s="68"/>
      <c r="J83" s="68"/>
      <c r="K83" s="68"/>
      <c r="L83" s="68"/>
      <c r="M83" s="68"/>
      <c r="N83" s="68"/>
      <c r="O83" s="68"/>
      <c r="P83" s="68"/>
      <c r="Q83" s="68"/>
      <c r="R83" s="68"/>
      <c r="S83" s="68"/>
      <c r="T83" s="68"/>
      <c r="U83" s="68"/>
      <c r="V83" s="68"/>
    </row>
    <row r="84" spans="1:31" ht="22.5" customHeight="1">
      <c r="A84" s="724"/>
      <c r="B84" s="68"/>
      <c r="C84" s="68"/>
      <c r="D84" s="68"/>
      <c r="E84" s="68"/>
      <c r="F84" s="68"/>
      <c r="G84" s="68"/>
      <c r="H84" s="68"/>
      <c r="I84" s="68"/>
      <c r="J84" s="68"/>
      <c r="K84" s="68"/>
      <c r="L84" s="68"/>
      <c r="M84" s="68"/>
      <c r="N84" s="68"/>
      <c r="O84" s="68"/>
      <c r="P84" s="68"/>
      <c r="Q84" s="68"/>
      <c r="R84" s="68"/>
      <c r="S84" s="68"/>
      <c r="T84" s="68"/>
      <c r="U84" s="68"/>
      <c r="V84" s="68"/>
    </row>
    <row r="85" spans="1:31" ht="22.5" customHeight="1">
      <c r="A85" s="724"/>
      <c r="B85" s="352" t="s">
        <v>543</v>
      </c>
      <c r="C85" s="352"/>
      <c r="D85" s="352"/>
      <c r="E85" s="352"/>
      <c r="F85" s="352"/>
      <c r="G85" s="352"/>
      <c r="H85" s="352"/>
      <c r="I85" s="352"/>
      <c r="J85" s="352"/>
      <c r="K85" s="352"/>
      <c r="L85" s="352"/>
      <c r="M85" s="352"/>
      <c r="N85" s="352"/>
      <c r="O85" s="352"/>
      <c r="P85" s="352"/>
      <c r="Q85" s="352"/>
      <c r="R85" s="352"/>
      <c r="S85" s="352"/>
      <c r="T85" s="352"/>
      <c r="U85" s="352"/>
      <c r="V85" s="68"/>
    </row>
    <row r="86" spans="1:31" ht="6" customHeight="1">
      <c r="A86" s="724"/>
      <c r="B86" s="68"/>
      <c r="C86" s="68"/>
      <c r="D86" s="68"/>
      <c r="E86" s="68"/>
      <c r="F86" s="68"/>
      <c r="G86" s="68"/>
      <c r="H86" s="68"/>
      <c r="I86" s="68"/>
      <c r="J86" s="68"/>
      <c r="K86" s="68"/>
      <c r="L86" s="68"/>
      <c r="M86" s="68"/>
      <c r="N86" s="68"/>
      <c r="O86" s="68"/>
      <c r="P86" s="68"/>
      <c r="Q86" s="68"/>
      <c r="R86" s="68"/>
      <c r="S86" s="68"/>
      <c r="T86" s="68"/>
      <c r="U86" s="68"/>
      <c r="V86" s="68"/>
    </row>
    <row r="87" spans="1:31" ht="22.5" customHeight="1" thickBot="1">
      <c r="A87" s="724"/>
      <c r="B87" s="391" t="s">
        <v>520</v>
      </c>
      <c r="C87" s="389"/>
      <c r="D87" s="389"/>
      <c r="E87" s="389"/>
      <c r="F87" s="389"/>
      <c r="G87" s="389"/>
      <c r="H87" s="389" t="s">
        <v>526</v>
      </c>
      <c r="I87" s="389"/>
      <c r="J87" s="389"/>
      <c r="K87" s="389"/>
      <c r="L87" s="686" t="s">
        <v>519</v>
      </c>
      <c r="M87" s="669"/>
      <c r="N87" s="669"/>
      <c r="O87" s="670"/>
      <c r="P87" s="1190" t="s">
        <v>542</v>
      </c>
      <c r="Q87" s="1191"/>
      <c r="R87" s="1191"/>
      <c r="S87" s="1191"/>
      <c r="T87" s="1191"/>
      <c r="U87" s="798"/>
      <c r="V87" s="68"/>
    </row>
    <row r="88" spans="1:31" ht="22.5" customHeight="1">
      <c r="A88" s="724"/>
      <c r="B88" s="471"/>
      <c r="C88" s="472"/>
      <c r="D88" s="472"/>
      <c r="E88" s="472"/>
      <c r="F88" s="472"/>
      <c r="G88" s="472"/>
      <c r="H88" s="837"/>
      <c r="I88" s="837"/>
      <c r="J88" s="837"/>
      <c r="K88" s="837"/>
      <c r="L88" s="753"/>
      <c r="M88" s="672"/>
      <c r="N88" s="672"/>
      <c r="O88" s="1189"/>
      <c r="P88" s="1192" t="str">
        <f>IF(L88="普通",260000,IF(AND(L88="特別",L88="同居"),530000,IF(L88="特別",300000,"")))</f>
        <v/>
      </c>
      <c r="Q88" s="1192"/>
      <c r="R88" s="1192"/>
      <c r="S88" s="1192"/>
      <c r="T88" s="1192"/>
      <c r="U88" s="1193"/>
      <c r="V88" s="68"/>
      <c r="W88" s="133"/>
      <c r="AE88" s="15"/>
    </row>
    <row r="89" spans="1:31" ht="22.5" customHeight="1" thickBot="1">
      <c r="A89" s="724"/>
      <c r="B89" s="412"/>
      <c r="C89" s="413"/>
      <c r="D89" s="413"/>
      <c r="E89" s="413"/>
      <c r="F89" s="413"/>
      <c r="G89" s="413"/>
      <c r="H89" s="860"/>
      <c r="I89" s="860"/>
      <c r="J89" s="860"/>
      <c r="K89" s="860"/>
      <c r="L89" s="690"/>
      <c r="M89" s="678"/>
      <c r="N89" s="678"/>
      <c r="O89" s="1188"/>
      <c r="P89" s="1192" t="str">
        <f>IF(L89="普通",260000,IF(AND(L89="特別",L89="同居"),530000,IF(L89="特別",300000,"")))</f>
        <v/>
      </c>
      <c r="Q89" s="1192"/>
      <c r="R89" s="1192"/>
      <c r="S89" s="1192"/>
      <c r="T89" s="1192"/>
      <c r="U89" s="1193"/>
      <c r="V89" s="68"/>
      <c r="AD89" s="134"/>
      <c r="AE89" s="15"/>
    </row>
    <row r="90" spans="1:31" ht="6.75" customHeight="1">
      <c r="A90" s="724"/>
      <c r="B90" s="68"/>
      <c r="C90" s="68"/>
      <c r="D90" s="68"/>
      <c r="E90" s="68"/>
      <c r="F90" s="68"/>
      <c r="G90" s="68"/>
      <c r="H90" s="68"/>
      <c r="I90" s="68"/>
      <c r="J90" s="68"/>
      <c r="K90" s="68"/>
      <c r="L90" s="68"/>
      <c r="M90" s="68"/>
      <c r="N90" s="68"/>
      <c r="O90" s="68"/>
      <c r="P90" s="68"/>
      <c r="Q90" s="68"/>
      <c r="R90" s="68"/>
      <c r="S90" s="68"/>
      <c r="T90" s="68"/>
      <c r="U90" s="68"/>
      <c r="V90" s="68"/>
    </row>
    <row r="91" spans="1:31" ht="22.5" customHeight="1">
      <c r="A91" s="724"/>
      <c r="B91" s="185"/>
      <c r="C91" s="186"/>
      <c r="D91" s="186"/>
      <c r="E91" s="186"/>
      <c r="F91" s="186"/>
      <c r="G91" s="186"/>
      <c r="H91" s="186"/>
      <c r="I91" s="186"/>
      <c r="J91" s="186"/>
      <c r="K91" s="186"/>
      <c r="L91" s="186"/>
      <c r="M91" s="186"/>
      <c r="N91" s="186"/>
      <c r="O91" s="186"/>
      <c r="P91" s="186"/>
      <c r="Q91" s="186"/>
      <c r="R91" s="186"/>
      <c r="S91" s="186"/>
      <c r="T91" s="186"/>
      <c r="U91" s="187"/>
      <c r="V91" s="68"/>
    </row>
    <row r="92" spans="1:31" ht="22.5" customHeight="1">
      <c r="A92" s="724"/>
      <c r="B92" s="188"/>
      <c r="C92" s="635" t="s">
        <v>635</v>
      </c>
      <c r="D92" s="635"/>
      <c r="E92" s="635"/>
      <c r="F92" s="635"/>
      <c r="G92" s="635"/>
      <c r="H92" s="635"/>
      <c r="I92" s="635"/>
      <c r="J92" s="635"/>
      <c r="K92" s="635"/>
      <c r="L92" s="635"/>
      <c r="M92" s="635"/>
      <c r="N92" s="635"/>
      <c r="O92" s="635"/>
      <c r="P92" s="635"/>
      <c r="Q92" s="635"/>
      <c r="R92" s="635"/>
      <c r="S92" s="635"/>
      <c r="T92" s="635"/>
      <c r="U92" s="189"/>
      <c r="V92" s="68"/>
    </row>
    <row r="93" spans="1:31" ht="22.5" customHeight="1">
      <c r="A93" s="724"/>
      <c r="B93" s="190"/>
      <c r="C93" s="508"/>
      <c r="D93" s="508"/>
      <c r="E93" s="508"/>
      <c r="F93" s="508"/>
      <c r="G93" s="508"/>
      <c r="H93" s="508"/>
      <c r="I93" s="508"/>
      <c r="J93" s="508"/>
      <c r="K93" s="508"/>
      <c r="L93" s="508"/>
      <c r="M93" s="508"/>
      <c r="N93" s="508"/>
      <c r="O93" s="508"/>
      <c r="P93" s="508"/>
      <c r="Q93" s="508"/>
      <c r="R93" s="508"/>
      <c r="S93" s="508"/>
      <c r="T93" s="508"/>
      <c r="U93" s="509"/>
      <c r="V93" s="68"/>
    </row>
    <row r="94" spans="1:31" ht="22.5" customHeight="1">
      <c r="A94" s="724"/>
      <c r="B94" s="68"/>
      <c r="C94" s="68"/>
      <c r="D94" s="68"/>
      <c r="E94" s="68"/>
      <c r="F94" s="68"/>
      <c r="G94" s="68"/>
      <c r="H94" s="68"/>
      <c r="I94" s="68"/>
      <c r="J94" s="68"/>
      <c r="K94" s="68"/>
      <c r="L94" s="68"/>
      <c r="M94" s="68"/>
      <c r="N94" s="68"/>
      <c r="O94" s="68"/>
      <c r="P94" s="68"/>
      <c r="Q94" s="68"/>
      <c r="R94" s="68"/>
      <c r="S94" s="1034" t="s">
        <v>711</v>
      </c>
      <c r="T94" s="1034"/>
      <c r="U94" s="1034"/>
      <c r="V94" s="68"/>
    </row>
    <row r="95" spans="1:31" ht="22.5" customHeight="1">
      <c r="A95" s="724"/>
      <c r="B95" s="68"/>
      <c r="C95" s="68"/>
      <c r="D95" s="68"/>
      <c r="E95" s="68"/>
      <c r="F95" s="68"/>
      <c r="G95" s="68"/>
      <c r="H95" s="68"/>
      <c r="I95" s="68"/>
      <c r="J95" s="68"/>
      <c r="K95" s="68"/>
      <c r="L95" s="68"/>
      <c r="M95" s="68"/>
      <c r="N95" s="68"/>
      <c r="O95" s="68"/>
      <c r="P95" s="68"/>
      <c r="Q95" s="68"/>
      <c r="R95" s="68"/>
      <c r="S95" s="68"/>
      <c r="T95" s="68"/>
      <c r="U95" s="68"/>
      <c r="V95" s="68"/>
    </row>
    <row r="96" spans="1:31" ht="22.5" customHeight="1">
      <c r="A96" s="724"/>
      <c r="B96" s="352" t="s">
        <v>544</v>
      </c>
      <c r="C96" s="352"/>
      <c r="D96" s="352"/>
      <c r="E96" s="352"/>
      <c r="F96" s="352"/>
      <c r="G96" s="352"/>
      <c r="H96" s="352"/>
      <c r="I96" s="352"/>
      <c r="J96" s="352"/>
      <c r="K96" s="352"/>
      <c r="L96" s="352"/>
      <c r="M96" s="352"/>
      <c r="N96" s="352"/>
      <c r="O96" s="352"/>
      <c r="P96" s="352"/>
      <c r="Q96" s="352"/>
      <c r="R96" s="352"/>
      <c r="S96" s="352"/>
      <c r="T96" s="352"/>
      <c r="U96" s="352"/>
      <c r="V96" s="68"/>
    </row>
    <row r="97" spans="1:32" ht="6" customHeight="1">
      <c r="A97" s="724"/>
      <c r="B97" s="68"/>
      <c r="C97" s="68"/>
      <c r="D97" s="68"/>
      <c r="E97" s="68"/>
      <c r="F97" s="68"/>
      <c r="G97" s="68"/>
      <c r="H97" s="68"/>
      <c r="I97" s="68"/>
      <c r="J97" s="68"/>
      <c r="K97" s="68"/>
      <c r="L97" s="68"/>
      <c r="M97" s="68"/>
      <c r="N97" s="68"/>
      <c r="O97" s="68"/>
      <c r="P97" s="68"/>
      <c r="Q97" s="68"/>
      <c r="R97" s="68"/>
      <c r="S97" s="68"/>
      <c r="T97" s="68"/>
      <c r="U97" s="68"/>
      <c r="V97" s="68"/>
      <c r="X97" s="120"/>
    </row>
    <row r="98" spans="1:32" ht="18.75" customHeight="1">
      <c r="A98" s="724"/>
      <c r="B98" s="636" t="s">
        <v>527</v>
      </c>
      <c r="C98" s="637"/>
      <c r="D98" s="832" t="s">
        <v>520</v>
      </c>
      <c r="E98" s="832"/>
      <c r="F98" s="832"/>
      <c r="G98" s="832"/>
      <c r="H98" s="832"/>
      <c r="I98" s="832"/>
      <c r="J98" s="834" t="s">
        <v>524</v>
      </c>
      <c r="K98" s="834"/>
      <c r="L98" s="834"/>
      <c r="M98" s="834"/>
      <c r="N98" s="835" t="s">
        <v>529</v>
      </c>
      <c r="O98" s="834"/>
      <c r="P98" s="390" t="s">
        <v>526</v>
      </c>
      <c r="Q98" s="473"/>
      <c r="R98" s="473"/>
      <c r="S98" s="473"/>
      <c r="T98" s="473"/>
      <c r="U98" s="790"/>
      <c r="V98" s="68"/>
      <c r="X98" s="135" t="s">
        <v>538</v>
      </c>
      <c r="Y98" s="829" t="str">
        <f>CONCATENATE(入力ガイド!E12,入力ガイド!G12,"年１月１日")</f>
        <v>令和6年１月１日</v>
      </c>
      <c r="Z98" s="829"/>
      <c r="AA98" s="829"/>
    </row>
    <row r="99" spans="1:32" ht="19.5" thickBot="1">
      <c r="A99" s="724"/>
      <c r="B99" s="638"/>
      <c r="C99" s="639"/>
      <c r="D99" s="833"/>
      <c r="E99" s="833"/>
      <c r="F99" s="833"/>
      <c r="G99" s="833"/>
      <c r="H99" s="833"/>
      <c r="I99" s="833"/>
      <c r="J99" s="18" t="s">
        <v>530</v>
      </c>
      <c r="K99" s="18" t="s">
        <v>531</v>
      </c>
      <c r="L99" s="18" t="s">
        <v>532</v>
      </c>
      <c r="M99" s="18" t="s">
        <v>533</v>
      </c>
      <c r="N99" s="836"/>
      <c r="O99" s="836"/>
      <c r="P99" s="791"/>
      <c r="Q99" s="792"/>
      <c r="R99" s="792"/>
      <c r="S99" s="792"/>
      <c r="T99" s="792"/>
      <c r="U99" s="793"/>
      <c r="V99" s="68"/>
      <c r="X99" s="136" t="s">
        <v>530</v>
      </c>
      <c r="Y99" s="829" t="s">
        <v>539</v>
      </c>
      <c r="Z99" s="829"/>
      <c r="AA99" s="136" t="s">
        <v>540</v>
      </c>
    </row>
    <row r="100" spans="1:32" ht="22.5" customHeight="1" thickBot="1">
      <c r="A100" s="724"/>
      <c r="B100" s="638" t="s">
        <v>528</v>
      </c>
      <c r="C100" s="640"/>
      <c r="D100" s="863"/>
      <c r="E100" s="861"/>
      <c r="F100" s="861"/>
      <c r="G100" s="861"/>
      <c r="H100" s="861"/>
      <c r="I100" s="861"/>
      <c r="J100" s="198"/>
      <c r="K100" s="199"/>
      <c r="L100" s="200"/>
      <c r="M100" s="201"/>
      <c r="N100" s="861"/>
      <c r="O100" s="862"/>
      <c r="P100" s="794"/>
      <c r="Q100" s="795"/>
      <c r="R100" s="795"/>
      <c r="S100" s="795"/>
      <c r="T100" s="795"/>
      <c r="U100" s="796"/>
      <c r="V100" s="68"/>
      <c r="X100" s="137" t="str">
        <f>IF(J100="明治","M",IF(J100="大正","T",IF(J100="昭和","S",IF(J100="平成","H",IF(J100="令和","R","")))))</f>
        <v/>
      </c>
      <c r="Y100" s="780" t="str">
        <f>CONCATENATE(X100,K100,"/",L100,"/",M100)</f>
        <v>//</v>
      </c>
      <c r="Z100" s="780"/>
      <c r="AA100" s="137">
        <f>IF(Y100="",0,IF(ISERROR(DATEDIF(Y100,Y98,"Y")),0,DATEDIF(Y100,Y98,"Y")))</f>
        <v>0</v>
      </c>
    </row>
    <row r="101" spans="1:32" ht="22.5" customHeight="1" thickBot="1">
      <c r="A101" s="724"/>
      <c r="B101" s="641"/>
      <c r="C101" s="642"/>
      <c r="D101" s="1010" t="s">
        <v>534</v>
      </c>
      <c r="E101" s="1010"/>
      <c r="F101" s="1010"/>
      <c r="G101" s="1010"/>
      <c r="H101" s="1010"/>
      <c r="I101" s="1011"/>
      <c r="J101" s="864"/>
      <c r="K101" s="865"/>
      <c r="L101" s="865"/>
      <c r="M101" s="866"/>
      <c r="N101" s="838" t="s">
        <v>567</v>
      </c>
      <c r="O101" s="450"/>
      <c r="P101" s="450"/>
      <c r="Q101" s="839"/>
      <c r="R101" s="840">
        <f>IF(AND(D100&lt;&gt;"",J101&lt;=480000,AA100&gt;=70),J106,IF(AND(D100&lt;&gt;"",J101&lt;=1000000),J107,IF(AND(D100&lt;&gt;"",J101&lt;=1050000),J108,IF(AND(D100&lt;&gt;"",J101&lt;=1100000),J109,IF(AND(D100&lt;&gt;"",J101&lt;=1150000),T105,IF(AND(D100&lt;&gt;"",J101&lt;=1200000),T106,IF(AND(D100&lt;&gt;"",J101&lt;=1250000),T107,IF(AND(D100&lt;&gt;"",J101&lt;=1300000),T108,IF(AND(D100&lt;&gt;"",J101&lt;=1330000),T109,0)))))))))</f>
        <v>0</v>
      </c>
      <c r="S101" s="841"/>
      <c r="T101" s="841"/>
      <c r="U101" s="842"/>
      <c r="V101" s="68"/>
    </row>
    <row r="102" spans="1:32" ht="6" customHeight="1">
      <c r="A102" s="724"/>
      <c r="B102" s="68"/>
      <c r="C102" s="68"/>
      <c r="D102" s="68"/>
      <c r="E102" s="68"/>
      <c r="F102" s="68"/>
      <c r="G102" s="68"/>
      <c r="H102" s="68"/>
      <c r="I102" s="68"/>
      <c r="J102" s="68"/>
      <c r="K102" s="68"/>
      <c r="L102" s="68"/>
      <c r="M102" s="68"/>
      <c r="N102" s="68"/>
      <c r="O102" s="68"/>
      <c r="P102" s="68"/>
      <c r="Q102" s="68"/>
      <c r="R102" s="68"/>
      <c r="S102" s="68"/>
      <c r="T102" s="68"/>
      <c r="U102" s="68"/>
      <c r="V102" s="68"/>
      <c r="X102" s="120"/>
    </row>
    <row r="103" spans="1:32" ht="22.5" customHeight="1">
      <c r="A103" s="724"/>
      <c r="B103" s="513" t="s">
        <v>551</v>
      </c>
      <c r="C103" s="513"/>
      <c r="D103" s="513"/>
      <c r="E103" s="513"/>
      <c r="F103" s="513"/>
      <c r="G103" s="513"/>
      <c r="H103" s="513"/>
      <c r="I103" s="513"/>
      <c r="J103" s="513"/>
      <c r="K103" s="513"/>
      <c r="L103" s="513"/>
      <c r="M103" s="513"/>
      <c r="N103" s="513"/>
      <c r="O103" s="513"/>
      <c r="P103" s="89"/>
      <c r="Q103" s="89"/>
      <c r="R103" s="90"/>
      <c r="S103" s="90"/>
      <c r="T103" s="90"/>
      <c r="U103" s="90"/>
      <c r="V103" s="82"/>
      <c r="W103" s="138"/>
      <c r="X103" s="136"/>
      <c r="Y103" s="138"/>
      <c r="Z103" s="138"/>
      <c r="AA103" s="138"/>
      <c r="AB103" s="138"/>
    </row>
    <row r="104" spans="1:32" s="1" customFormat="1" ht="22.5" customHeight="1">
      <c r="A104" s="724"/>
      <c r="B104" s="869" t="s">
        <v>556</v>
      </c>
      <c r="C104" s="870"/>
      <c r="D104" s="870"/>
      <c r="E104" s="871"/>
      <c r="F104" s="867" t="s">
        <v>555</v>
      </c>
      <c r="G104" s="867"/>
      <c r="H104" s="867"/>
      <c r="I104" s="867"/>
      <c r="J104" s="867" t="s">
        <v>521</v>
      </c>
      <c r="K104" s="868"/>
      <c r="L104" s="1012" t="s">
        <v>556</v>
      </c>
      <c r="M104" s="870"/>
      <c r="N104" s="870"/>
      <c r="O104" s="870"/>
      <c r="P104" s="1013" t="s">
        <v>555</v>
      </c>
      <c r="Q104" s="867"/>
      <c r="R104" s="867"/>
      <c r="S104" s="867"/>
      <c r="T104" s="867" t="s">
        <v>521</v>
      </c>
      <c r="U104" s="868"/>
      <c r="V104" s="83"/>
      <c r="W104" s="119"/>
      <c r="X104" s="119"/>
      <c r="Y104" s="139"/>
      <c r="Z104" s="139"/>
      <c r="AA104" s="139"/>
      <c r="AB104" s="139"/>
      <c r="AC104" s="140"/>
      <c r="AD104" s="140"/>
      <c r="AE104" s="17"/>
      <c r="AF104" s="17"/>
    </row>
    <row r="105" spans="1:32" s="1" customFormat="1" ht="22.5" customHeight="1">
      <c r="A105" s="724"/>
      <c r="B105" s="878" t="s">
        <v>557</v>
      </c>
      <c r="C105" s="851"/>
      <c r="D105" s="855" t="s">
        <v>541</v>
      </c>
      <c r="E105" s="881"/>
      <c r="F105" s="851" t="s">
        <v>554</v>
      </c>
      <c r="G105" s="855"/>
      <c r="H105" s="855" t="s">
        <v>553</v>
      </c>
      <c r="I105" s="855"/>
      <c r="J105" s="885">
        <v>330000</v>
      </c>
      <c r="K105" s="886"/>
      <c r="L105" s="1014" t="s">
        <v>557</v>
      </c>
      <c r="M105" s="851"/>
      <c r="N105" s="851" t="s">
        <v>558</v>
      </c>
      <c r="O105" s="851"/>
      <c r="P105" s="854" t="s">
        <v>562</v>
      </c>
      <c r="Q105" s="855"/>
      <c r="R105" s="855"/>
      <c r="S105" s="855"/>
      <c r="T105" s="1017">
        <v>210000</v>
      </c>
      <c r="U105" s="1018"/>
      <c r="V105" s="80"/>
      <c r="W105" s="119"/>
      <c r="X105" s="119"/>
      <c r="Y105" s="138"/>
      <c r="Z105" s="138"/>
      <c r="AA105" s="138"/>
      <c r="AB105" s="138"/>
      <c r="AC105" s="141"/>
      <c r="AD105" s="141"/>
      <c r="AE105" s="19"/>
      <c r="AF105" s="19"/>
    </row>
    <row r="106" spans="1:32" s="1" customFormat="1" ht="22.5" customHeight="1">
      <c r="A106" s="724"/>
      <c r="B106" s="879"/>
      <c r="C106" s="852"/>
      <c r="D106" s="844"/>
      <c r="E106" s="882"/>
      <c r="F106" s="844"/>
      <c r="G106" s="844"/>
      <c r="H106" s="844" t="s">
        <v>552</v>
      </c>
      <c r="I106" s="844"/>
      <c r="J106" s="872">
        <v>380000</v>
      </c>
      <c r="K106" s="873"/>
      <c r="L106" s="1015"/>
      <c r="M106" s="852"/>
      <c r="N106" s="852"/>
      <c r="O106" s="852"/>
      <c r="P106" s="843" t="s">
        <v>563</v>
      </c>
      <c r="Q106" s="844"/>
      <c r="R106" s="844"/>
      <c r="S106" s="844"/>
      <c r="T106" s="845">
        <v>160000</v>
      </c>
      <c r="U106" s="846"/>
      <c r="V106" s="80"/>
      <c r="W106" s="119"/>
      <c r="X106" s="119"/>
      <c r="Y106" s="138"/>
      <c r="Z106" s="138"/>
      <c r="AA106" s="138"/>
      <c r="AB106" s="138"/>
      <c r="AC106" s="141"/>
      <c r="AD106" s="141"/>
      <c r="AE106" s="19"/>
      <c r="AF106" s="19"/>
    </row>
    <row r="107" spans="1:32" s="1" customFormat="1" ht="22.5" customHeight="1">
      <c r="A107" s="724"/>
      <c r="B107" s="879"/>
      <c r="C107" s="852"/>
      <c r="D107" s="852" t="s">
        <v>558</v>
      </c>
      <c r="E107" s="883"/>
      <c r="F107" s="844" t="s">
        <v>559</v>
      </c>
      <c r="G107" s="844"/>
      <c r="H107" s="844"/>
      <c r="I107" s="844"/>
      <c r="J107" s="872">
        <v>330000</v>
      </c>
      <c r="K107" s="873"/>
      <c r="L107" s="1015"/>
      <c r="M107" s="852"/>
      <c r="N107" s="852"/>
      <c r="O107" s="852"/>
      <c r="P107" s="843" t="s">
        <v>564</v>
      </c>
      <c r="Q107" s="844"/>
      <c r="R107" s="844"/>
      <c r="S107" s="844"/>
      <c r="T107" s="874">
        <v>110000</v>
      </c>
      <c r="U107" s="875"/>
      <c r="V107" s="80"/>
      <c r="W107" s="119"/>
      <c r="X107" s="119"/>
      <c r="Y107" s="138"/>
      <c r="Z107" s="138"/>
      <c r="AA107" s="138"/>
      <c r="AB107" s="138"/>
      <c r="AC107" s="141"/>
      <c r="AD107" s="141"/>
      <c r="AE107" s="19"/>
      <c r="AF107" s="19"/>
    </row>
    <row r="108" spans="1:32" s="1" customFormat="1" ht="22.5" customHeight="1">
      <c r="A108" s="724"/>
      <c r="B108" s="879"/>
      <c r="C108" s="852"/>
      <c r="D108" s="852"/>
      <c r="E108" s="883"/>
      <c r="F108" s="844" t="s">
        <v>560</v>
      </c>
      <c r="G108" s="844"/>
      <c r="H108" s="844"/>
      <c r="I108" s="844"/>
      <c r="J108" s="872">
        <v>310000</v>
      </c>
      <c r="K108" s="873"/>
      <c r="L108" s="1015"/>
      <c r="M108" s="852"/>
      <c r="N108" s="852"/>
      <c r="O108" s="852"/>
      <c r="P108" s="843" t="s">
        <v>565</v>
      </c>
      <c r="Q108" s="844"/>
      <c r="R108" s="844"/>
      <c r="S108" s="844"/>
      <c r="T108" s="845">
        <v>60000</v>
      </c>
      <c r="U108" s="846"/>
      <c r="V108" s="80"/>
      <c r="W108" s="119"/>
      <c r="X108" s="119"/>
      <c r="Y108" s="138"/>
      <c r="Z108" s="138"/>
      <c r="AA108" s="138"/>
      <c r="AB108" s="138"/>
      <c r="AC108" s="141"/>
      <c r="AD108" s="141"/>
      <c r="AE108" s="19"/>
      <c r="AF108" s="19"/>
    </row>
    <row r="109" spans="1:32" s="1" customFormat="1" ht="22.5" customHeight="1">
      <c r="A109" s="724"/>
      <c r="B109" s="880"/>
      <c r="C109" s="853"/>
      <c r="D109" s="853"/>
      <c r="E109" s="884"/>
      <c r="F109" s="848" t="s">
        <v>561</v>
      </c>
      <c r="G109" s="848"/>
      <c r="H109" s="848"/>
      <c r="I109" s="848"/>
      <c r="J109" s="876">
        <v>260000</v>
      </c>
      <c r="K109" s="877"/>
      <c r="L109" s="1016"/>
      <c r="M109" s="853"/>
      <c r="N109" s="853"/>
      <c r="O109" s="853"/>
      <c r="P109" s="847" t="s">
        <v>566</v>
      </c>
      <c r="Q109" s="848"/>
      <c r="R109" s="848"/>
      <c r="S109" s="848"/>
      <c r="T109" s="849">
        <v>30000</v>
      </c>
      <c r="U109" s="850"/>
      <c r="V109" s="80"/>
      <c r="W109" s="119"/>
      <c r="X109" s="138"/>
      <c r="Y109" s="138"/>
      <c r="Z109" s="138"/>
      <c r="AA109" s="138"/>
      <c r="AB109" s="141"/>
      <c r="AC109" s="141"/>
      <c r="AD109" s="141"/>
      <c r="AE109" s="19"/>
    </row>
    <row r="110" spans="1:32" s="1" customFormat="1" ht="22.5" customHeight="1">
      <c r="A110" s="724"/>
      <c r="B110" s="91"/>
      <c r="C110" s="91"/>
      <c r="D110" s="80"/>
      <c r="E110" s="80"/>
      <c r="F110" s="80"/>
      <c r="G110" s="80"/>
      <c r="H110" s="80"/>
      <c r="I110" s="80"/>
      <c r="J110" s="92"/>
      <c r="K110" s="93"/>
      <c r="L110" s="94"/>
      <c r="M110" s="80"/>
      <c r="N110" s="80"/>
      <c r="O110" s="80"/>
      <c r="P110" s="80"/>
      <c r="Q110" s="80"/>
      <c r="R110" s="80"/>
      <c r="S110" s="1034" t="s">
        <v>711</v>
      </c>
      <c r="T110" s="1034"/>
      <c r="U110" s="1034"/>
      <c r="V110" s="80"/>
      <c r="W110" s="119"/>
      <c r="X110" s="138"/>
      <c r="Y110" s="138"/>
      <c r="Z110" s="138"/>
      <c r="AA110" s="138"/>
      <c r="AB110" s="141"/>
      <c r="AC110" s="141"/>
      <c r="AD110" s="141"/>
      <c r="AE110" s="19"/>
    </row>
    <row r="111" spans="1:32" s="1" customFormat="1" ht="21" customHeight="1">
      <c r="A111" s="80"/>
      <c r="B111" s="91"/>
      <c r="C111" s="91"/>
      <c r="D111" s="80"/>
      <c r="E111" s="80"/>
      <c r="F111" s="80"/>
      <c r="G111" s="80"/>
      <c r="H111" s="80"/>
      <c r="I111" s="80"/>
      <c r="J111" s="92"/>
      <c r="K111" s="93"/>
      <c r="L111" s="94"/>
      <c r="M111" s="80"/>
      <c r="N111" s="80"/>
      <c r="O111" s="80"/>
      <c r="P111" s="80"/>
      <c r="Q111" s="80"/>
      <c r="R111" s="80"/>
      <c r="S111" s="80"/>
      <c r="T111" s="80"/>
      <c r="U111" s="80"/>
      <c r="V111" s="80"/>
      <c r="W111" s="119"/>
      <c r="X111" s="138"/>
      <c r="Y111" s="138"/>
      <c r="Z111" s="138"/>
      <c r="AA111" s="138"/>
      <c r="AB111" s="141"/>
      <c r="AC111" s="141"/>
      <c r="AD111" s="141"/>
      <c r="AE111" s="19"/>
    </row>
    <row r="112" spans="1:32" ht="22.5" customHeight="1">
      <c r="A112" s="724"/>
      <c r="B112" s="352" t="s">
        <v>568</v>
      </c>
      <c r="C112" s="352"/>
      <c r="D112" s="352"/>
      <c r="E112" s="352"/>
      <c r="F112" s="352"/>
      <c r="G112" s="352"/>
      <c r="H112" s="352"/>
      <c r="I112" s="352"/>
      <c r="J112" s="352"/>
      <c r="K112" s="352"/>
      <c r="L112" s="352"/>
      <c r="M112" s="352"/>
      <c r="N112" s="352"/>
      <c r="O112" s="352"/>
      <c r="P112" s="352"/>
      <c r="Q112" s="352"/>
      <c r="R112" s="352"/>
      <c r="S112" s="352"/>
      <c r="T112" s="352"/>
      <c r="U112" s="352"/>
      <c r="V112" s="68"/>
    </row>
    <row r="113" spans="1:27" ht="6" customHeight="1">
      <c r="A113" s="724"/>
      <c r="B113" s="68"/>
      <c r="C113" s="68"/>
      <c r="D113" s="68"/>
      <c r="E113" s="68"/>
      <c r="F113" s="68"/>
      <c r="G113" s="68"/>
      <c r="H113" s="68"/>
      <c r="I113" s="68"/>
      <c r="J113" s="68"/>
      <c r="K113" s="68"/>
      <c r="L113" s="68"/>
      <c r="M113" s="68"/>
      <c r="N113" s="68"/>
      <c r="O113" s="68"/>
      <c r="P113" s="68"/>
      <c r="Q113" s="68"/>
      <c r="R113" s="68"/>
      <c r="S113" s="68"/>
      <c r="T113" s="68"/>
      <c r="U113" s="68"/>
      <c r="V113" s="68"/>
      <c r="W113" s="120"/>
    </row>
    <row r="114" spans="1:27" ht="22.5" customHeight="1">
      <c r="A114" s="724"/>
      <c r="B114" s="68" t="s">
        <v>536</v>
      </c>
      <c r="C114" s="68"/>
      <c r="D114" s="68"/>
      <c r="E114" s="68"/>
      <c r="F114" s="68"/>
      <c r="G114" s="68"/>
      <c r="H114" s="68"/>
      <c r="I114" s="68"/>
      <c r="J114" s="68"/>
      <c r="K114" s="68"/>
      <c r="L114" s="68"/>
      <c r="M114" s="68"/>
      <c r="N114" s="68"/>
      <c r="O114" s="68"/>
      <c r="P114" s="68"/>
      <c r="Q114" s="68"/>
      <c r="R114" s="68"/>
      <c r="S114" s="68"/>
      <c r="T114" s="68"/>
      <c r="U114" s="68"/>
      <c r="V114" s="68"/>
    </row>
    <row r="115" spans="1:27" ht="18.75" customHeight="1">
      <c r="A115" s="724"/>
      <c r="B115" s="456" t="s">
        <v>527</v>
      </c>
      <c r="C115" s="474"/>
      <c r="D115" s="832" t="s">
        <v>520</v>
      </c>
      <c r="E115" s="832"/>
      <c r="F115" s="832"/>
      <c r="G115" s="832"/>
      <c r="H115" s="832"/>
      <c r="I115" s="834" t="s">
        <v>524</v>
      </c>
      <c r="J115" s="834"/>
      <c r="K115" s="834"/>
      <c r="L115" s="834"/>
      <c r="M115" s="835" t="s">
        <v>529</v>
      </c>
      <c r="N115" s="834"/>
      <c r="O115" s="637" t="s">
        <v>525</v>
      </c>
      <c r="P115" s="637"/>
      <c r="Q115" s="390" t="s">
        <v>526</v>
      </c>
      <c r="R115" s="473"/>
      <c r="S115" s="790"/>
      <c r="T115" s="797" t="s">
        <v>521</v>
      </c>
      <c r="U115" s="798"/>
      <c r="V115" s="68"/>
      <c r="X115" s="135" t="s">
        <v>538</v>
      </c>
      <c r="Y115" s="829" t="str">
        <f>CONCATENATE(入力ガイド!E12,入力ガイド!G12,"年１月１日")</f>
        <v>令和6年１月１日</v>
      </c>
      <c r="Z115" s="829"/>
      <c r="AA115" s="829"/>
    </row>
    <row r="116" spans="1:27" ht="19.5" thickBot="1">
      <c r="A116" s="724"/>
      <c r="B116" s="830"/>
      <c r="C116" s="831"/>
      <c r="D116" s="833"/>
      <c r="E116" s="833"/>
      <c r="F116" s="833"/>
      <c r="G116" s="833"/>
      <c r="H116" s="833"/>
      <c r="I116" s="18" t="s">
        <v>530</v>
      </c>
      <c r="J116" s="18" t="s">
        <v>531</v>
      </c>
      <c r="K116" s="18" t="s">
        <v>532</v>
      </c>
      <c r="L116" s="18" t="s">
        <v>533</v>
      </c>
      <c r="M116" s="836"/>
      <c r="N116" s="836"/>
      <c r="O116" s="696"/>
      <c r="P116" s="696"/>
      <c r="Q116" s="791"/>
      <c r="R116" s="792"/>
      <c r="S116" s="793"/>
      <c r="T116" s="799"/>
      <c r="U116" s="800"/>
      <c r="V116" s="68"/>
      <c r="X116" s="136" t="s">
        <v>530</v>
      </c>
      <c r="Y116" s="829" t="s">
        <v>539</v>
      </c>
      <c r="Z116" s="829"/>
      <c r="AA116" s="136" t="s">
        <v>540</v>
      </c>
    </row>
    <row r="117" spans="1:27" ht="18.75" customHeight="1">
      <c r="A117" s="724"/>
      <c r="B117" s="814" t="s">
        <v>535</v>
      </c>
      <c r="C117" s="817">
        <v>1</v>
      </c>
      <c r="D117" s="392"/>
      <c r="E117" s="393"/>
      <c r="F117" s="393"/>
      <c r="G117" s="393"/>
      <c r="H117" s="393"/>
      <c r="I117" s="393"/>
      <c r="J117" s="819"/>
      <c r="K117" s="821"/>
      <c r="L117" s="823"/>
      <c r="M117" s="393"/>
      <c r="N117" s="393"/>
      <c r="O117" s="856"/>
      <c r="P117" s="857"/>
      <c r="Q117" s="811"/>
      <c r="R117" s="812"/>
      <c r="S117" s="813"/>
      <c r="T117" s="801" t="str">
        <f>IF(AA117&lt;16,"入力なし又は16歳未満",IF(OR(D117="",AA117=0),"氏名を入力して下さい",IF(AND(AA117&gt;=19,AA117&lt;23),450000,IF(AND(AA117&gt;=70,M117="同居"),450000,IF(AA117&gt;=70,380000,330000)))))</f>
        <v>入力なし又は16歳未満</v>
      </c>
      <c r="U117" s="802"/>
      <c r="V117" s="68"/>
      <c r="X117" s="780" t="str">
        <f>IF(I117="明治","M",IF(I117="大正","T",IF(I117="昭和","S",IF(I117="平成","H",IF(I117="令和","R","")))))</f>
        <v/>
      </c>
      <c r="Y117" s="780" t="str">
        <f>CONCATENATE(X117,J117,"/",K117,"/",L117)</f>
        <v>//</v>
      </c>
      <c r="Z117" s="780"/>
      <c r="AA117" s="780">
        <f>IF(X117="",0,IF(ISERROR(DATEDIF(Y117,Y115,"Y")),0,DATEDIF(Y117,Y115,"Y")))</f>
        <v>0</v>
      </c>
    </row>
    <row r="118" spans="1:27" ht="18.75">
      <c r="A118" s="724"/>
      <c r="B118" s="815"/>
      <c r="C118" s="818"/>
      <c r="D118" s="404"/>
      <c r="E118" s="405"/>
      <c r="F118" s="405"/>
      <c r="G118" s="405"/>
      <c r="H118" s="405"/>
      <c r="I118" s="405"/>
      <c r="J118" s="820"/>
      <c r="K118" s="822"/>
      <c r="L118" s="824"/>
      <c r="M118" s="405"/>
      <c r="N118" s="405"/>
      <c r="O118" s="858"/>
      <c r="P118" s="859"/>
      <c r="Q118" s="784"/>
      <c r="R118" s="785"/>
      <c r="S118" s="786"/>
      <c r="T118" s="803"/>
      <c r="U118" s="804"/>
      <c r="V118" s="68"/>
      <c r="X118" s="780"/>
      <c r="Y118" s="780"/>
      <c r="Z118" s="780"/>
      <c r="AA118" s="780"/>
    </row>
    <row r="119" spans="1:27" ht="18.75" customHeight="1">
      <c r="A119" s="724"/>
      <c r="B119" s="815"/>
      <c r="C119" s="817">
        <v>2</v>
      </c>
      <c r="D119" s="404"/>
      <c r="E119" s="405"/>
      <c r="F119" s="405"/>
      <c r="G119" s="405"/>
      <c r="H119" s="405"/>
      <c r="I119" s="405"/>
      <c r="J119" s="820"/>
      <c r="K119" s="822"/>
      <c r="L119" s="824"/>
      <c r="M119" s="405"/>
      <c r="N119" s="405"/>
      <c r="O119" s="405"/>
      <c r="P119" s="405"/>
      <c r="Q119" s="781"/>
      <c r="R119" s="782"/>
      <c r="S119" s="783"/>
      <c r="T119" s="801" t="str">
        <f t="shared" ref="T119" si="1">IF(AA119&lt;16,"入力なし又は16歳未満",IF(OR(D119="",AA119=0),"氏名を入力して下さい",IF(AND(AA119&gt;=19,AA119&lt;23),450000,IF(AND(AA119&gt;=70,M119="同居"),450000,IF(AA119&gt;=70,380000,330000)))))</f>
        <v>入力なし又は16歳未満</v>
      </c>
      <c r="U119" s="802"/>
      <c r="V119" s="68"/>
      <c r="X119" s="780" t="str">
        <f>IF(I119="明治","M",IF(I119="大正","T",IF(I119="昭和","S",IF(I119="平成","H",IF(I119="令和","R","")))))</f>
        <v/>
      </c>
      <c r="Y119" s="780" t="str">
        <f>CONCATENATE(X119,J119,"/",K119,"/",L119)</f>
        <v>//</v>
      </c>
      <c r="Z119" s="780"/>
      <c r="AA119" s="780">
        <f>IF(X119="",0,IF(ISERROR(DATEDIF(Y119,Y115,"Y")),0,DATEDIF(Y119,Y115,"Y")))</f>
        <v>0</v>
      </c>
    </row>
    <row r="120" spans="1:27" ht="18.75">
      <c r="A120" s="724"/>
      <c r="B120" s="815"/>
      <c r="C120" s="818"/>
      <c r="D120" s="404"/>
      <c r="E120" s="405"/>
      <c r="F120" s="405"/>
      <c r="G120" s="405"/>
      <c r="H120" s="405"/>
      <c r="I120" s="405"/>
      <c r="J120" s="820"/>
      <c r="K120" s="822"/>
      <c r="L120" s="824"/>
      <c r="M120" s="405"/>
      <c r="N120" s="405"/>
      <c r="O120" s="405"/>
      <c r="P120" s="405"/>
      <c r="Q120" s="784"/>
      <c r="R120" s="785"/>
      <c r="S120" s="786"/>
      <c r="T120" s="803"/>
      <c r="U120" s="804"/>
      <c r="V120" s="68"/>
      <c r="X120" s="780"/>
      <c r="Y120" s="780"/>
      <c r="Z120" s="780"/>
      <c r="AA120" s="780"/>
    </row>
    <row r="121" spans="1:27" ht="18.75" customHeight="1">
      <c r="A121" s="724"/>
      <c r="B121" s="815"/>
      <c r="C121" s="817">
        <v>3</v>
      </c>
      <c r="D121" s="404"/>
      <c r="E121" s="405"/>
      <c r="F121" s="405"/>
      <c r="G121" s="405"/>
      <c r="H121" s="405"/>
      <c r="I121" s="405"/>
      <c r="J121" s="820"/>
      <c r="K121" s="822"/>
      <c r="L121" s="824"/>
      <c r="M121" s="405"/>
      <c r="N121" s="405"/>
      <c r="O121" s="405"/>
      <c r="P121" s="405"/>
      <c r="Q121" s="781"/>
      <c r="R121" s="782"/>
      <c r="S121" s="783"/>
      <c r="T121" s="801" t="str">
        <f t="shared" ref="T121" si="2">IF(AA121&lt;16,"入力なし又は16歳未満",IF(OR(D121="",AA121=0),"氏名を入力して下さい",IF(AND(AA121&gt;=19,AA121&lt;23),450000,IF(AND(AA121&gt;=70,M121="同居"),450000,IF(AA121&gt;=70,380000,330000)))))</f>
        <v>入力なし又は16歳未満</v>
      </c>
      <c r="U121" s="802"/>
      <c r="V121" s="68"/>
      <c r="X121" s="780" t="str">
        <f>IF(I121="明治","M",IF(I121="大正","T",IF(I121="昭和","S",IF(I121="平成","H",IF(I121="令和","R","")))))</f>
        <v/>
      </c>
      <c r="Y121" s="780" t="str">
        <f>CONCATENATE(X121,J121,"/",K121,"/",L121)</f>
        <v>//</v>
      </c>
      <c r="Z121" s="780"/>
      <c r="AA121" s="780">
        <f>IF(X121="",0,IF(ISERROR(DATEDIF(Y121,Y115,"Y")),0,DATEDIF(Y121,Y115,"Y")))</f>
        <v>0</v>
      </c>
    </row>
    <row r="122" spans="1:27" ht="18.75">
      <c r="A122" s="724"/>
      <c r="B122" s="815"/>
      <c r="C122" s="818"/>
      <c r="D122" s="404"/>
      <c r="E122" s="405"/>
      <c r="F122" s="405"/>
      <c r="G122" s="405"/>
      <c r="H122" s="405"/>
      <c r="I122" s="405"/>
      <c r="J122" s="820"/>
      <c r="K122" s="822"/>
      <c r="L122" s="824"/>
      <c r="M122" s="405"/>
      <c r="N122" s="405"/>
      <c r="O122" s="405"/>
      <c r="P122" s="405"/>
      <c r="Q122" s="784"/>
      <c r="R122" s="785"/>
      <c r="S122" s="786"/>
      <c r="T122" s="803"/>
      <c r="U122" s="804"/>
      <c r="V122" s="68"/>
      <c r="X122" s="780"/>
      <c r="Y122" s="780"/>
      <c r="Z122" s="780"/>
      <c r="AA122" s="780"/>
    </row>
    <row r="123" spans="1:27" ht="18.75" customHeight="1">
      <c r="A123" s="724"/>
      <c r="B123" s="815"/>
      <c r="C123" s="817">
        <v>4</v>
      </c>
      <c r="D123" s="404"/>
      <c r="E123" s="405"/>
      <c r="F123" s="405"/>
      <c r="G123" s="405"/>
      <c r="H123" s="405"/>
      <c r="I123" s="405"/>
      <c r="J123" s="820"/>
      <c r="K123" s="822"/>
      <c r="L123" s="824"/>
      <c r="M123" s="405"/>
      <c r="N123" s="405"/>
      <c r="O123" s="405"/>
      <c r="P123" s="405"/>
      <c r="Q123" s="781"/>
      <c r="R123" s="782"/>
      <c r="S123" s="783"/>
      <c r="T123" s="801" t="str">
        <f t="shared" ref="T123" si="3">IF(AA123&lt;16,"入力なし又は16歳未満",IF(OR(D123="",AA123=0),"氏名を入力して下さい",IF(AND(AA123&gt;=19,AA123&lt;23),450000,IF(AND(AA123&gt;=70,M123="同居"),450000,IF(AA123&gt;=70,380000,330000)))))</f>
        <v>入力なし又は16歳未満</v>
      </c>
      <c r="U123" s="802"/>
      <c r="V123" s="68"/>
      <c r="X123" s="780" t="str">
        <f>IF(I123="明治","M",IF(I123="大正","T",IF(I123="昭和","S",IF(I123="平成","H",IF(I123="令和","R","")))))</f>
        <v/>
      </c>
      <c r="Y123" s="780" t="str">
        <f>CONCATENATE(X123,J123,"/",K123,"/",L123)</f>
        <v>//</v>
      </c>
      <c r="Z123" s="780"/>
      <c r="AA123" s="780">
        <f>IF(X123="",0,IF(ISERROR(DATEDIF(Y123,Y115,"Y")),0,DATEDIF(Y123,Y115,"Y")))</f>
        <v>0</v>
      </c>
    </row>
    <row r="124" spans="1:27" ht="19.5" thickBot="1">
      <c r="A124" s="724"/>
      <c r="B124" s="816"/>
      <c r="C124" s="825"/>
      <c r="D124" s="460"/>
      <c r="E124" s="461"/>
      <c r="F124" s="461"/>
      <c r="G124" s="461"/>
      <c r="H124" s="461"/>
      <c r="I124" s="461"/>
      <c r="J124" s="826"/>
      <c r="K124" s="827"/>
      <c r="L124" s="828"/>
      <c r="M124" s="461"/>
      <c r="N124" s="461"/>
      <c r="O124" s="461"/>
      <c r="P124" s="461"/>
      <c r="Q124" s="787"/>
      <c r="R124" s="788"/>
      <c r="S124" s="789"/>
      <c r="T124" s="805"/>
      <c r="U124" s="806"/>
      <c r="V124" s="68"/>
      <c r="X124" s="780"/>
      <c r="Y124" s="780"/>
      <c r="Z124" s="780"/>
      <c r="AA124" s="780"/>
    </row>
    <row r="125" spans="1:27" ht="6" customHeight="1">
      <c r="A125" s="724"/>
      <c r="B125" s="68"/>
      <c r="C125" s="68"/>
      <c r="D125" s="68"/>
      <c r="E125" s="68"/>
      <c r="F125" s="68"/>
      <c r="G125" s="68"/>
      <c r="H125" s="68"/>
      <c r="I125" s="68"/>
      <c r="J125" s="68"/>
      <c r="K125" s="68"/>
      <c r="L125" s="68"/>
      <c r="M125" s="68"/>
      <c r="N125" s="68"/>
      <c r="O125" s="68"/>
      <c r="P125" s="68"/>
      <c r="Q125" s="68"/>
      <c r="R125" s="68"/>
      <c r="S125" s="68"/>
      <c r="T125" s="68"/>
      <c r="U125" s="68"/>
      <c r="V125" s="68"/>
    </row>
    <row r="126" spans="1:27" ht="22.5" customHeight="1">
      <c r="A126" s="724"/>
      <c r="B126" s="80" t="s">
        <v>569</v>
      </c>
      <c r="C126" s="68"/>
      <c r="D126" s="68"/>
      <c r="E126" s="68"/>
      <c r="F126" s="68"/>
      <c r="G126" s="68"/>
      <c r="H126" s="68"/>
      <c r="I126" s="68"/>
      <c r="J126" s="68"/>
      <c r="K126" s="68"/>
      <c r="L126" s="68"/>
      <c r="M126" s="68"/>
      <c r="N126" s="68"/>
      <c r="O126" s="68"/>
      <c r="P126" s="68"/>
      <c r="Q126" s="68"/>
      <c r="R126" s="68"/>
      <c r="S126" s="68"/>
      <c r="T126" s="68"/>
      <c r="U126" s="68"/>
      <c r="V126" s="68"/>
      <c r="AA126" s="120"/>
    </row>
    <row r="127" spans="1:27" ht="18.75" customHeight="1">
      <c r="A127" s="724"/>
      <c r="B127" s="456" t="s">
        <v>527</v>
      </c>
      <c r="C127" s="474"/>
      <c r="D127" s="832" t="s">
        <v>520</v>
      </c>
      <c r="E127" s="832"/>
      <c r="F127" s="832"/>
      <c r="G127" s="832"/>
      <c r="H127" s="832"/>
      <c r="I127" s="834" t="s">
        <v>524</v>
      </c>
      <c r="J127" s="834"/>
      <c r="K127" s="834"/>
      <c r="L127" s="834"/>
      <c r="M127" s="835" t="s">
        <v>529</v>
      </c>
      <c r="N127" s="834"/>
      <c r="O127" s="637" t="s">
        <v>525</v>
      </c>
      <c r="P127" s="637"/>
      <c r="Q127" s="390" t="s">
        <v>526</v>
      </c>
      <c r="R127" s="473"/>
      <c r="S127" s="790"/>
      <c r="T127" s="797"/>
      <c r="U127" s="798"/>
      <c r="V127" s="68"/>
      <c r="X127" s="135" t="s">
        <v>538</v>
      </c>
      <c r="Y127" s="829" t="str">
        <f>CONCATENATE(入力ガイド!E12,入力ガイド!G12,"年１月１日")</f>
        <v>令和6年１月１日</v>
      </c>
      <c r="Z127" s="829"/>
      <c r="AA127" s="829"/>
    </row>
    <row r="128" spans="1:27" ht="19.5" thickBot="1">
      <c r="A128" s="724"/>
      <c r="B128" s="830"/>
      <c r="C128" s="831"/>
      <c r="D128" s="833"/>
      <c r="E128" s="833"/>
      <c r="F128" s="833"/>
      <c r="G128" s="833"/>
      <c r="H128" s="833"/>
      <c r="I128" s="18" t="s">
        <v>530</v>
      </c>
      <c r="J128" s="18" t="s">
        <v>531</v>
      </c>
      <c r="K128" s="18" t="s">
        <v>532</v>
      </c>
      <c r="L128" s="18" t="s">
        <v>533</v>
      </c>
      <c r="M128" s="836"/>
      <c r="N128" s="836"/>
      <c r="O128" s="696"/>
      <c r="P128" s="696"/>
      <c r="Q128" s="791"/>
      <c r="R128" s="792"/>
      <c r="S128" s="793"/>
      <c r="T128" s="799"/>
      <c r="U128" s="800"/>
      <c r="V128" s="68"/>
      <c r="X128" s="136" t="s">
        <v>530</v>
      </c>
      <c r="Y128" s="829" t="s">
        <v>539</v>
      </c>
      <c r="Z128" s="829"/>
      <c r="AA128" s="136" t="s">
        <v>540</v>
      </c>
    </row>
    <row r="129" spans="1:34" ht="18.75" customHeight="1">
      <c r="A129" s="724"/>
      <c r="B129" s="814" t="s">
        <v>537</v>
      </c>
      <c r="C129" s="817">
        <v>1</v>
      </c>
      <c r="D129" s="392"/>
      <c r="E129" s="393"/>
      <c r="F129" s="393"/>
      <c r="G129" s="393"/>
      <c r="H129" s="393"/>
      <c r="I129" s="393"/>
      <c r="J129" s="819"/>
      <c r="K129" s="821"/>
      <c r="L129" s="823"/>
      <c r="M129" s="393"/>
      <c r="N129" s="393"/>
      <c r="O129" s="393"/>
      <c r="P129" s="393"/>
      <c r="Q129" s="811"/>
      <c r="R129" s="812"/>
      <c r="S129" s="813"/>
      <c r="T129" s="807" t="str">
        <f>IF(X129="","入力なし又は16歳以上",IF(ISERROR(DATEDIF(Y129,$Y$127,"Y")),"16歳以上又は入力漏れ",IF(DATEDIF(Y129,$Y$127,"Y")&gt;15,"16歳以上又は入力漏れ",IF(OR(D129="",AA129=0),"氏名を入力して下さい",""))))</f>
        <v>入力なし又は16歳以上</v>
      </c>
      <c r="U129" s="808"/>
      <c r="V129" s="68"/>
      <c r="X129" s="780" t="str">
        <f>IF(I129="明治","M",IF(I129="大正","T",IF(I129="昭和","S",IF(I129="平成","H",IF(I129="令和","R","")))))</f>
        <v/>
      </c>
      <c r="Y129" s="780" t="str">
        <f>CONCATENATE(X129,J129,"/",K129,"/",L129)</f>
        <v>//</v>
      </c>
      <c r="Z129" s="780"/>
      <c r="AA129" s="780">
        <f>IF(X129="",0,IF(ISERROR(DATEDIF(Y129,Y127,"Y")),0,DATEDIF(Y129,Y127,"Y")))</f>
        <v>0</v>
      </c>
    </row>
    <row r="130" spans="1:34" ht="18.75">
      <c r="A130" s="724"/>
      <c r="B130" s="815"/>
      <c r="C130" s="818"/>
      <c r="D130" s="404"/>
      <c r="E130" s="405"/>
      <c r="F130" s="405"/>
      <c r="G130" s="405"/>
      <c r="H130" s="405"/>
      <c r="I130" s="405"/>
      <c r="J130" s="820"/>
      <c r="K130" s="822"/>
      <c r="L130" s="824"/>
      <c r="M130" s="405"/>
      <c r="N130" s="405"/>
      <c r="O130" s="405"/>
      <c r="P130" s="405"/>
      <c r="Q130" s="784"/>
      <c r="R130" s="785"/>
      <c r="S130" s="786"/>
      <c r="T130" s="809"/>
      <c r="U130" s="810"/>
      <c r="V130" s="68"/>
      <c r="X130" s="780"/>
      <c r="Y130" s="780"/>
      <c r="Z130" s="780"/>
      <c r="AA130" s="780"/>
    </row>
    <row r="131" spans="1:34" ht="18.75" customHeight="1">
      <c r="A131" s="724"/>
      <c r="B131" s="815"/>
      <c r="C131" s="817">
        <v>2</v>
      </c>
      <c r="D131" s="404"/>
      <c r="E131" s="405"/>
      <c r="F131" s="405"/>
      <c r="G131" s="405"/>
      <c r="H131" s="405"/>
      <c r="I131" s="405"/>
      <c r="J131" s="820"/>
      <c r="K131" s="822"/>
      <c r="L131" s="824"/>
      <c r="M131" s="405"/>
      <c r="N131" s="405"/>
      <c r="O131" s="405"/>
      <c r="P131" s="405"/>
      <c r="Q131" s="781"/>
      <c r="R131" s="782"/>
      <c r="S131" s="783"/>
      <c r="T131" s="807" t="str">
        <f t="shared" ref="T131" si="4">IF(X131="","入力なし又は16歳以上",IF(ISERROR(DATEDIF(Y131,$Y$127,"Y")),"16歳以上又は入力漏れ",IF(DATEDIF(Y131,$Y$127,"Y")&gt;15,"16歳以上又は入力漏れ",IF(OR(D131="",AA131=0),"氏名を入力して下さい",""))))</f>
        <v>入力なし又は16歳以上</v>
      </c>
      <c r="U131" s="808"/>
      <c r="V131" s="68"/>
      <c r="X131" s="780" t="str">
        <f>IF(I131="明治","M",IF(I131="大正","T",IF(I131="昭和","S",IF(I131="平成","H",IF(I131="令和","R","")))))</f>
        <v/>
      </c>
      <c r="Y131" s="780" t="str">
        <f>CONCATENATE(X131,J131,"/",K131,"/",L131)</f>
        <v>//</v>
      </c>
      <c r="Z131" s="780"/>
      <c r="AA131" s="780">
        <f>IF(X131="",0,IF(ISERROR(DATEDIF(Y131,Y127,"Y")),0,DATEDIF(Y131,Y127,"Y")))</f>
        <v>0</v>
      </c>
    </row>
    <row r="132" spans="1:34" ht="18.75">
      <c r="A132" s="724"/>
      <c r="B132" s="815"/>
      <c r="C132" s="818"/>
      <c r="D132" s="404"/>
      <c r="E132" s="405"/>
      <c r="F132" s="405"/>
      <c r="G132" s="405"/>
      <c r="H132" s="405"/>
      <c r="I132" s="405"/>
      <c r="J132" s="820"/>
      <c r="K132" s="822"/>
      <c r="L132" s="824"/>
      <c r="M132" s="405"/>
      <c r="N132" s="405"/>
      <c r="O132" s="405"/>
      <c r="P132" s="405"/>
      <c r="Q132" s="784"/>
      <c r="R132" s="785"/>
      <c r="S132" s="786"/>
      <c r="T132" s="809"/>
      <c r="U132" s="810"/>
      <c r="V132" s="68"/>
      <c r="X132" s="780"/>
      <c r="Y132" s="780"/>
      <c r="Z132" s="780"/>
      <c r="AA132" s="780"/>
    </row>
    <row r="133" spans="1:34" ht="18.75" customHeight="1">
      <c r="A133" s="724"/>
      <c r="B133" s="815"/>
      <c r="C133" s="817">
        <v>3</v>
      </c>
      <c r="D133" s="404"/>
      <c r="E133" s="405"/>
      <c r="F133" s="405"/>
      <c r="G133" s="405"/>
      <c r="H133" s="405"/>
      <c r="I133" s="405"/>
      <c r="J133" s="820"/>
      <c r="K133" s="822"/>
      <c r="L133" s="824"/>
      <c r="M133" s="405"/>
      <c r="N133" s="405"/>
      <c r="O133" s="405"/>
      <c r="P133" s="405"/>
      <c r="Q133" s="781"/>
      <c r="R133" s="782"/>
      <c r="S133" s="783"/>
      <c r="T133" s="807" t="str">
        <f t="shared" ref="T133" si="5">IF(X133="","入力なし又は16歳以上",IF(ISERROR(DATEDIF(Y133,$Y$127,"Y")),"16歳以上又は入力漏れ",IF(DATEDIF(Y133,$Y$127,"Y")&gt;15,"16歳以上又は入力漏れ",IF(OR(D133="",AA133=0),"氏名を入力して下さい",""))))</f>
        <v>入力なし又は16歳以上</v>
      </c>
      <c r="U133" s="808"/>
      <c r="V133" s="68"/>
      <c r="X133" s="780" t="str">
        <f>IF(I133="明治","M",IF(I133="大正","T",IF(I133="昭和","S",IF(I133="平成","H",IF(I133="令和","R","")))))</f>
        <v/>
      </c>
      <c r="Y133" s="780" t="str">
        <f>CONCATENATE(X133,J133,"/",K133,"/",L133)</f>
        <v>//</v>
      </c>
      <c r="Z133" s="780"/>
      <c r="AA133" s="780">
        <f>IF(X133="",0,IF(ISERROR(DATEDIF(Y133,Y127,"Y")),0,DATEDIF(Y133,Y127,"Y")))</f>
        <v>0</v>
      </c>
    </row>
    <row r="134" spans="1:34" ht="19.5" thickBot="1">
      <c r="A134" s="724"/>
      <c r="B134" s="816"/>
      <c r="C134" s="825"/>
      <c r="D134" s="460"/>
      <c r="E134" s="461"/>
      <c r="F134" s="461"/>
      <c r="G134" s="461"/>
      <c r="H134" s="461"/>
      <c r="I134" s="461"/>
      <c r="J134" s="826"/>
      <c r="K134" s="827"/>
      <c r="L134" s="828"/>
      <c r="M134" s="461"/>
      <c r="N134" s="461"/>
      <c r="O134" s="461"/>
      <c r="P134" s="461"/>
      <c r="Q134" s="787"/>
      <c r="R134" s="788"/>
      <c r="S134" s="789"/>
      <c r="T134" s="809"/>
      <c r="U134" s="810"/>
      <c r="V134" s="68"/>
      <c r="X134" s="780"/>
      <c r="Y134" s="780"/>
      <c r="Z134" s="780"/>
      <c r="AA134" s="780"/>
    </row>
    <row r="135" spans="1:34" ht="6" customHeight="1" thickBot="1">
      <c r="A135" s="724"/>
      <c r="B135" s="68"/>
      <c r="C135" s="68"/>
      <c r="D135" s="68"/>
      <c r="E135" s="68"/>
      <c r="F135" s="68"/>
      <c r="G135" s="68"/>
      <c r="H135" s="68"/>
      <c r="I135" s="68"/>
      <c r="J135" s="68"/>
      <c r="K135" s="68"/>
      <c r="L135" s="68"/>
      <c r="M135" s="68"/>
      <c r="N135" s="68"/>
      <c r="O135" s="68"/>
      <c r="P135" s="68"/>
      <c r="Q135" s="68"/>
      <c r="R135" s="68"/>
      <c r="S135" s="68"/>
      <c r="T135" s="68"/>
      <c r="U135" s="68"/>
      <c r="V135" s="68"/>
      <c r="X135" s="120"/>
    </row>
    <row r="136" spans="1:34" ht="22.5" customHeight="1" thickBot="1">
      <c r="A136" s="724"/>
      <c r="B136" s="511" t="s">
        <v>781</v>
      </c>
      <c r="C136" s="511"/>
      <c r="D136" s="511"/>
      <c r="E136" s="511"/>
      <c r="F136" s="511"/>
      <c r="G136" s="511"/>
      <c r="H136" s="511"/>
      <c r="I136" s="1162" t="s">
        <v>782</v>
      </c>
      <c r="J136" s="1163"/>
      <c r="K136" s="1163"/>
      <c r="L136" s="1163"/>
      <c r="M136" s="1164"/>
      <c r="N136" s="1165" t="s">
        <v>783</v>
      </c>
      <c r="O136" s="513"/>
      <c r="P136" s="513"/>
      <c r="Q136" s="513"/>
      <c r="R136" s="513"/>
      <c r="S136" s="513"/>
      <c r="T136" s="513"/>
      <c r="U136" s="513"/>
      <c r="V136" s="68"/>
      <c r="X136" s="120"/>
    </row>
    <row r="137" spans="1:34" ht="6" customHeight="1">
      <c r="A137" s="724"/>
      <c r="B137" s="68"/>
      <c r="C137" s="68"/>
      <c r="D137" s="68"/>
      <c r="E137" s="68"/>
      <c r="F137" s="68"/>
      <c r="G137" s="68"/>
      <c r="H137" s="68"/>
      <c r="I137" s="68"/>
      <c r="J137" s="68"/>
      <c r="K137" s="68"/>
      <c r="L137" s="68"/>
      <c r="M137" s="68"/>
      <c r="N137" s="68"/>
      <c r="O137" s="68"/>
      <c r="P137" s="68"/>
      <c r="Q137" s="68"/>
      <c r="R137" s="68"/>
      <c r="S137" s="68"/>
      <c r="T137" s="68"/>
      <c r="U137" s="68"/>
      <c r="V137" s="68"/>
      <c r="X137" s="120"/>
    </row>
    <row r="138" spans="1:34" s="1" customFormat="1" ht="22.5" customHeight="1">
      <c r="A138" s="80"/>
      <c r="B138" s="80" t="s">
        <v>570</v>
      </c>
      <c r="C138" s="80"/>
      <c r="D138" s="80"/>
      <c r="E138" s="80"/>
      <c r="F138" s="80"/>
      <c r="G138" s="80"/>
      <c r="H138" s="80"/>
      <c r="I138" s="80"/>
      <c r="J138" s="80"/>
      <c r="K138" s="80"/>
      <c r="L138" s="80"/>
      <c r="M138" s="80"/>
      <c r="N138" s="80"/>
      <c r="O138" s="80"/>
      <c r="P138" s="80"/>
      <c r="Q138" s="80"/>
      <c r="R138" s="80"/>
      <c r="S138" s="80"/>
      <c r="T138" s="80"/>
      <c r="U138" s="81"/>
      <c r="V138" s="81"/>
      <c r="W138" s="132"/>
      <c r="X138" s="132"/>
      <c r="Y138" s="138"/>
      <c r="Z138" s="138"/>
      <c r="AA138" s="136"/>
      <c r="AB138" s="138"/>
      <c r="AC138" s="138"/>
      <c r="AD138" s="138"/>
      <c r="AE138" s="16"/>
    </row>
    <row r="139" spans="1:34" s="1" customFormat="1" ht="22.5" customHeight="1">
      <c r="A139" s="80"/>
      <c r="B139" s="869" t="s">
        <v>574</v>
      </c>
      <c r="C139" s="870"/>
      <c r="D139" s="870"/>
      <c r="E139" s="870"/>
      <c r="F139" s="870"/>
      <c r="G139" s="870"/>
      <c r="H139" s="870"/>
      <c r="I139" s="870"/>
      <c r="J139" s="870" t="s">
        <v>575</v>
      </c>
      <c r="K139" s="871"/>
      <c r="L139" s="869" t="s">
        <v>574</v>
      </c>
      <c r="M139" s="870"/>
      <c r="N139" s="870"/>
      <c r="O139" s="870"/>
      <c r="P139" s="870"/>
      <c r="Q139" s="870"/>
      <c r="R139" s="870"/>
      <c r="S139" s="870"/>
      <c r="T139" s="870" t="s">
        <v>575</v>
      </c>
      <c r="U139" s="981"/>
      <c r="V139" s="80"/>
      <c r="W139" s="119"/>
      <c r="X139" s="119"/>
      <c r="Y139" s="119"/>
      <c r="Z139" s="119"/>
      <c r="AA139" s="119"/>
      <c r="AB139" s="119"/>
      <c r="AC139" s="119"/>
      <c r="AD139" s="142"/>
      <c r="AE139" s="20"/>
      <c r="AG139" s="20"/>
    </row>
    <row r="140" spans="1:34" s="1" customFormat="1" ht="22.5" customHeight="1">
      <c r="A140" s="80"/>
      <c r="B140" s="971" t="s">
        <v>572</v>
      </c>
      <c r="C140" s="855"/>
      <c r="D140" s="1022" t="s">
        <v>580</v>
      </c>
      <c r="E140" s="1022"/>
      <c r="F140" s="1022"/>
      <c r="G140" s="1022"/>
      <c r="H140" s="1022"/>
      <c r="I140" s="1022"/>
      <c r="J140" s="885">
        <v>380000</v>
      </c>
      <c r="K140" s="881"/>
      <c r="L140" s="971" t="s">
        <v>571</v>
      </c>
      <c r="M140" s="855"/>
      <c r="N140" s="1022" t="s">
        <v>581</v>
      </c>
      <c r="O140" s="1022"/>
      <c r="P140" s="1022"/>
      <c r="Q140" s="1022"/>
      <c r="R140" s="1022"/>
      <c r="S140" s="1022"/>
      <c r="T140" s="885">
        <v>450000</v>
      </c>
      <c r="U140" s="886"/>
      <c r="V140" s="80"/>
      <c r="W140" s="119"/>
      <c r="X140" s="119"/>
      <c r="Y140" s="119"/>
      <c r="Z140" s="119"/>
      <c r="AA140" s="136"/>
      <c r="AB140" s="138"/>
      <c r="AC140" s="138"/>
      <c r="AD140" s="138"/>
      <c r="AE140" s="16"/>
      <c r="AF140" s="16"/>
      <c r="AG140" s="16"/>
      <c r="AH140" s="16"/>
    </row>
    <row r="141" spans="1:34" s="1" customFormat="1" ht="22.5" customHeight="1">
      <c r="A141" s="80"/>
      <c r="B141" s="1025" t="s">
        <v>573</v>
      </c>
      <c r="C141" s="844"/>
      <c r="D141" s="1029" t="s">
        <v>579</v>
      </c>
      <c r="E141" s="1029"/>
      <c r="F141" s="1029"/>
      <c r="G141" s="1029"/>
      <c r="H141" s="1029"/>
      <c r="I141" s="1029"/>
      <c r="J141" s="872">
        <v>450000</v>
      </c>
      <c r="K141" s="1026"/>
      <c r="L141" s="1028" t="s">
        <v>576</v>
      </c>
      <c r="M141" s="845"/>
      <c r="N141" s="1023" t="s">
        <v>582</v>
      </c>
      <c r="O141" s="1023"/>
      <c r="P141" s="1023"/>
      <c r="Q141" s="1023"/>
      <c r="R141" s="1023"/>
      <c r="S141" s="1023"/>
      <c r="T141" s="872">
        <v>0</v>
      </c>
      <c r="U141" s="873"/>
      <c r="V141" s="80"/>
      <c r="W141" s="119"/>
      <c r="X141" s="119"/>
      <c r="Y141" s="136"/>
      <c r="Z141" s="138"/>
      <c r="AA141" s="138"/>
      <c r="AB141" s="136"/>
      <c r="AC141" s="138"/>
      <c r="AD141" s="138"/>
      <c r="AE141" s="16"/>
      <c r="AF141" s="16"/>
    </row>
    <row r="142" spans="1:34" s="1" customFormat="1" ht="22.5" customHeight="1">
      <c r="A142" s="80"/>
      <c r="B142" s="972"/>
      <c r="C142" s="848"/>
      <c r="D142" s="1030"/>
      <c r="E142" s="1030"/>
      <c r="F142" s="1030"/>
      <c r="G142" s="1030"/>
      <c r="H142" s="1030"/>
      <c r="I142" s="1030"/>
      <c r="J142" s="876"/>
      <c r="K142" s="1027"/>
      <c r="L142" s="972" t="s">
        <v>577</v>
      </c>
      <c r="M142" s="848"/>
      <c r="N142" s="1024" t="s">
        <v>578</v>
      </c>
      <c r="O142" s="1024"/>
      <c r="P142" s="1024"/>
      <c r="Q142" s="1024"/>
      <c r="R142" s="1024"/>
      <c r="S142" s="1024"/>
      <c r="T142" s="876">
        <v>330000</v>
      </c>
      <c r="U142" s="877"/>
      <c r="V142" s="80"/>
      <c r="W142" s="119"/>
      <c r="X142" s="119"/>
      <c r="Y142" s="119"/>
      <c r="Z142" s="119"/>
      <c r="AA142" s="138"/>
      <c r="AB142" s="138"/>
      <c r="AC142" s="138"/>
      <c r="AD142" s="138"/>
      <c r="AE142" s="19"/>
      <c r="AF142" s="19"/>
      <c r="AG142" s="19"/>
      <c r="AH142" s="19"/>
    </row>
    <row r="143" spans="1:34" ht="6.75" customHeight="1">
      <c r="A143" s="68"/>
      <c r="B143" s="68"/>
      <c r="C143" s="68"/>
      <c r="D143" s="68"/>
      <c r="E143" s="68"/>
      <c r="F143" s="68"/>
      <c r="G143" s="68"/>
      <c r="H143" s="68"/>
      <c r="I143" s="68"/>
      <c r="J143" s="68"/>
      <c r="K143" s="68"/>
      <c r="L143" s="68"/>
      <c r="M143" s="68"/>
      <c r="N143" s="68"/>
      <c r="O143" s="68"/>
      <c r="P143" s="68"/>
      <c r="Q143" s="68"/>
      <c r="R143" s="68"/>
      <c r="S143" s="68"/>
      <c r="T143" s="68"/>
      <c r="U143" s="68"/>
      <c r="V143" s="68"/>
    </row>
    <row r="144" spans="1:34" ht="22.5" customHeight="1">
      <c r="A144" s="68"/>
      <c r="B144" s="185"/>
      <c r="C144" s="186"/>
      <c r="D144" s="186"/>
      <c r="E144" s="186"/>
      <c r="F144" s="186"/>
      <c r="G144" s="186"/>
      <c r="H144" s="186"/>
      <c r="I144" s="186"/>
      <c r="J144" s="186"/>
      <c r="K144" s="186"/>
      <c r="L144" s="186"/>
      <c r="M144" s="186"/>
      <c r="N144" s="186"/>
      <c r="O144" s="186"/>
      <c r="P144" s="186"/>
      <c r="Q144" s="186"/>
      <c r="R144" s="186"/>
      <c r="S144" s="186"/>
      <c r="T144" s="186"/>
      <c r="U144" s="187"/>
      <c r="V144" s="68"/>
    </row>
    <row r="145" spans="1:31" ht="22.5" customHeight="1">
      <c r="A145" s="68"/>
      <c r="B145" s="188"/>
      <c r="C145" s="635" t="s">
        <v>636</v>
      </c>
      <c r="D145" s="635"/>
      <c r="E145" s="635"/>
      <c r="F145" s="635"/>
      <c r="G145" s="635"/>
      <c r="H145" s="635"/>
      <c r="I145" s="635"/>
      <c r="J145" s="635"/>
      <c r="K145" s="635"/>
      <c r="L145" s="635"/>
      <c r="M145" s="635"/>
      <c r="N145" s="635"/>
      <c r="O145" s="635"/>
      <c r="P145" s="635"/>
      <c r="Q145" s="635"/>
      <c r="R145" s="635"/>
      <c r="S145" s="635"/>
      <c r="T145" s="635"/>
      <c r="U145" s="189"/>
      <c r="V145" s="68"/>
    </row>
    <row r="146" spans="1:31" ht="22.5" customHeight="1">
      <c r="A146" s="68"/>
      <c r="B146" s="188"/>
      <c r="C146" s="635" t="s">
        <v>637</v>
      </c>
      <c r="D146" s="635"/>
      <c r="E146" s="635"/>
      <c r="F146" s="635"/>
      <c r="G146" s="635"/>
      <c r="H146" s="635"/>
      <c r="I146" s="635"/>
      <c r="J146" s="635"/>
      <c r="K146" s="635"/>
      <c r="L146" s="635"/>
      <c r="M146" s="635"/>
      <c r="N146" s="635"/>
      <c r="O146" s="635"/>
      <c r="P146" s="635"/>
      <c r="Q146" s="635"/>
      <c r="R146" s="635"/>
      <c r="S146" s="635"/>
      <c r="T146" s="635"/>
      <c r="U146" s="189"/>
      <c r="V146" s="68"/>
    </row>
    <row r="147" spans="1:31" ht="22.5" customHeight="1">
      <c r="A147" s="68"/>
      <c r="B147" s="190"/>
      <c r="C147" s="508"/>
      <c r="D147" s="508"/>
      <c r="E147" s="508"/>
      <c r="F147" s="508"/>
      <c r="G147" s="508"/>
      <c r="H147" s="508"/>
      <c r="I147" s="508"/>
      <c r="J147" s="508"/>
      <c r="K147" s="508"/>
      <c r="L147" s="508"/>
      <c r="M147" s="508"/>
      <c r="N147" s="508"/>
      <c r="O147" s="508"/>
      <c r="P147" s="508"/>
      <c r="Q147" s="508"/>
      <c r="R147" s="508"/>
      <c r="S147" s="508"/>
      <c r="T147" s="508"/>
      <c r="U147" s="509"/>
      <c r="V147" s="68"/>
    </row>
    <row r="148" spans="1:31" s="1" customFormat="1" ht="22.5" customHeight="1">
      <c r="A148" s="80"/>
      <c r="B148" s="91"/>
      <c r="C148" s="91"/>
      <c r="D148" s="80"/>
      <c r="E148" s="80"/>
      <c r="F148" s="80"/>
      <c r="G148" s="80"/>
      <c r="H148" s="80"/>
      <c r="I148" s="80"/>
      <c r="J148" s="92"/>
      <c r="K148" s="93"/>
      <c r="L148" s="94"/>
      <c r="M148" s="80"/>
      <c r="N148" s="80"/>
      <c r="O148" s="80"/>
      <c r="P148" s="80"/>
      <c r="Q148" s="80"/>
      <c r="R148" s="80"/>
      <c r="S148" s="1034" t="s">
        <v>711</v>
      </c>
      <c r="T148" s="1034"/>
      <c r="U148" s="1034"/>
      <c r="V148" s="80"/>
      <c r="W148" s="119"/>
      <c r="X148" s="138"/>
      <c r="Y148" s="138"/>
      <c r="Z148" s="138"/>
      <c r="AA148" s="138"/>
      <c r="AB148" s="141"/>
      <c r="AC148" s="141"/>
      <c r="AD148" s="141"/>
      <c r="AE148" s="19"/>
    </row>
    <row r="149" spans="1:31" s="1" customFormat="1" ht="21" customHeight="1">
      <c r="A149" s="80"/>
      <c r="B149" s="91"/>
      <c r="C149" s="91"/>
      <c r="D149" s="80"/>
      <c r="E149" s="80"/>
      <c r="F149" s="80"/>
      <c r="G149" s="80"/>
      <c r="H149" s="80"/>
      <c r="I149" s="80"/>
      <c r="J149" s="92"/>
      <c r="K149" s="93"/>
      <c r="L149" s="94"/>
      <c r="M149" s="80"/>
      <c r="N149" s="80"/>
      <c r="O149" s="80"/>
      <c r="P149" s="80"/>
      <c r="Q149" s="80"/>
      <c r="R149" s="80"/>
      <c r="S149" s="80"/>
      <c r="T149" s="80"/>
      <c r="U149" s="80"/>
      <c r="V149" s="80"/>
      <c r="W149" s="119"/>
      <c r="X149" s="138"/>
      <c r="Y149" s="138"/>
      <c r="Z149" s="138"/>
      <c r="AA149" s="138"/>
      <c r="AB149" s="141"/>
      <c r="AC149" s="141"/>
      <c r="AD149" s="141"/>
      <c r="AE149" s="19"/>
    </row>
    <row r="150" spans="1:31" ht="22.5" customHeight="1">
      <c r="A150" s="724"/>
      <c r="B150" s="352" t="s">
        <v>583</v>
      </c>
      <c r="C150" s="352"/>
      <c r="D150" s="352"/>
      <c r="E150" s="352"/>
      <c r="F150" s="352"/>
      <c r="G150" s="352"/>
      <c r="H150" s="352"/>
      <c r="I150" s="352"/>
      <c r="J150" s="352"/>
      <c r="K150" s="352"/>
      <c r="L150" s="352"/>
      <c r="M150" s="352"/>
      <c r="N150" s="352"/>
      <c r="O150" s="352"/>
      <c r="P150" s="352"/>
      <c r="Q150" s="352"/>
      <c r="R150" s="352"/>
      <c r="S150" s="352"/>
      <c r="T150" s="352"/>
      <c r="U150" s="352"/>
      <c r="V150" s="68"/>
    </row>
    <row r="151" spans="1:31" ht="6" customHeight="1">
      <c r="A151" s="724"/>
      <c r="B151" s="68"/>
      <c r="C151" s="68"/>
      <c r="D151" s="68"/>
      <c r="E151" s="68"/>
      <c r="F151" s="68"/>
      <c r="G151" s="68"/>
      <c r="H151" s="68"/>
      <c r="I151" s="68"/>
      <c r="J151" s="68"/>
      <c r="K151" s="68"/>
      <c r="L151" s="68"/>
      <c r="M151" s="68"/>
      <c r="N151" s="68"/>
      <c r="O151" s="68"/>
      <c r="P151" s="68"/>
      <c r="Q151" s="68"/>
      <c r="R151" s="68"/>
      <c r="S151" s="68"/>
      <c r="T151" s="68"/>
      <c r="U151" s="68"/>
      <c r="V151" s="68"/>
      <c r="W151" s="120"/>
    </row>
    <row r="152" spans="1:31" ht="18.75" customHeight="1">
      <c r="A152" s="724"/>
      <c r="B152" s="636" t="s">
        <v>19</v>
      </c>
      <c r="C152" s="637"/>
      <c r="D152" s="1032" t="s">
        <v>588</v>
      </c>
      <c r="E152" s="1032"/>
      <c r="F152" s="1032"/>
      <c r="G152" s="1032"/>
      <c r="H152" s="1032"/>
      <c r="I152" s="1032"/>
      <c r="J152" s="637" t="s">
        <v>584</v>
      </c>
      <c r="K152" s="637"/>
      <c r="L152" s="637"/>
      <c r="M152" s="637"/>
      <c r="N152" s="637"/>
      <c r="O152" s="637"/>
      <c r="P152" s="637" t="s">
        <v>585</v>
      </c>
      <c r="Q152" s="637"/>
      <c r="R152" s="637"/>
      <c r="S152" s="637"/>
      <c r="T152" s="637"/>
      <c r="U152" s="911"/>
      <c r="V152" s="68"/>
    </row>
    <row r="153" spans="1:31" ht="19.5" thickBot="1">
      <c r="A153" s="724"/>
      <c r="B153" s="638"/>
      <c r="C153" s="639"/>
      <c r="D153" s="1033"/>
      <c r="E153" s="1033"/>
      <c r="F153" s="1033"/>
      <c r="G153" s="1033"/>
      <c r="H153" s="1033"/>
      <c r="I153" s="1033"/>
      <c r="J153" s="1180" t="s">
        <v>428</v>
      </c>
      <c r="K153" s="1181"/>
      <c r="L153" s="1182"/>
      <c r="M153" s="18" t="s">
        <v>99</v>
      </c>
      <c r="N153" s="18" t="s">
        <v>98</v>
      </c>
      <c r="O153" s="18" t="s">
        <v>533</v>
      </c>
      <c r="P153" s="696"/>
      <c r="Q153" s="696"/>
      <c r="R153" s="696"/>
      <c r="S153" s="696"/>
      <c r="T153" s="696"/>
      <c r="U153" s="1031"/>
      <c r="V153" s="68"/>
    </row>
    <row r="154" spans="1:31" ht="22.5" customHeight="1" thickBot="1">
      <c r="A154" s="724"/>
      <c r="B154" s="638"/>
      <c r="C154" s="640"/>
      <c r="D154" s="863"/>
      <c r="E154" s="861"/>
      <c r="F154" s="861"/>
      <c r="G154" s="861"/>
      <c r="H154" s="861"/>
      <c r="I154" s="861"/>
      <c r="J154" s="862"/>
      <c r="K154" s="1183"/>
      <c r="L154" s="1184"/>
      <c r="M154" s="202"/>
      <c r="N154" s="202"/>
      <c r="O154" s="202"/>
      <c r="P154" s="861"/>
      <c r="Q154" s="861"/>
      <c r="R154" s="861"/>
      <c r="S154" s="861"/>
      <c r="T154" s="861"/>
      <c r="U154" s="1171"/>
      <c r="V154" s="68"/>
    </row>
    <row r="155" spans="1:31" ht="22.5" customHeight="1" thickBot="1">
      <c r="A155" s="724"/>
      <c r="B155" s="638"/>
      <c r="C155" s="639"/>
      <c r="D155" s="1050" t="s">
        <v>593</v>
      </c>
      <c r="E155" s="1050"/>
      <c r="F155" s="1050"/>
      <c r="G155" s="1050"/>
      <c r="H155" s="1050"/>
      <c r="I155" s="1050"/>
      <c r="J155" s="1019" t="s">
        <v>587</v>
      </c>
      <c r="K155" s="1020"/>
      <c r="L155" s="1020"/>
      <c r="M155" s="1020"/>
      <c r="N155" s="1020"/>
      <c r="O155" s="1021"/>
      <c r="P155" s="1019" t="s">
        <v>586</v>
      </c>
      <c r="Q155" s="1020"/>
      <c r="R155" s="1020"/>
      <c r="S155" s="1020"/>
      <c r="T155" s="1020"/>
      <c r="U155" s="1172"/>
      <c r="V155" s="68"/>
    </row>
    <row r="156" spans="1:31" ht="22.5" customHeight="1" thickBot="1">
      <c r="A156" s="724"/>
      <c r="B156" s="641"/>
      <c r="C156" s="643"/>
      <c r="D156" s="1178"/>
      <c r="E156" s="1173"/>
      <c r="F156" s="1173"/>
      <c r="G156" s="1173"/>
      <c r="H156" s="1173"/>
      <c r="I156" s="1173"/>
      <c r="J156" s="1175"/>
      <c r="K156" s="1176"/>
      <c r="L156" s="1176"/>
      <c r="M156" s="1176"/>
      <c r="N156" s="1176"/>
      <c r="O156" s="1177"/>
      <c r="P156" s="1173"/>
      <c r="Q156" s="1173"/>
      <c r="R156" s="1173"/>
      <c r="S156" s="1173"/>
      <c r="T156" s="1173"/>
      <c r="U156" s="1174"/>
      <c r="V156" s="68"/>
    </row>
    <row r="157" spans="1:31" ht="6" customHeight="1">
      <c r="A157" s="724"/>
      <c r="B157" s="68"/>
      <c r="C157" s="68"/>
      <c r="D157" s="68"/>
      <c r="E157" s="68"/>
      <c r="F157" s="68"/>
      <c r="G157" s="68"/>
      <c r="H157" s="68"/>
      <c r="I157" s="68"/>
      <c r="J157" s="68"/>
      <c r="K157" s="68"/>
      <c r="L157" s="68"/>
      <c r="M157" s="68"/>
      <c r="N157" s="68"/>
      <c r="O157" s="68"/>
      <c r="P157" s="68"/>
      <c r="Q157" s="68"/>
      <c r="R157" s="68"/>
      <c r="S157" s="68"/>
      <c r="T157" s="68"/>
      <c r="U157" s="68"/>
      <c r="V157" s="68"/>
      <c r="X157" s="120"/>
    </row>
    <row r="158" spans="1:31" s="1" customFormat="1" ht="22.5" customHeight="1">
      <c r="A158" s="724"/>
      <c r="B158" s="80" t="s">
        <v>590</v>
      </c>
      <c r="C158" s="80"/>
      <c r="D158" s="80"/>
      <c r="E158" s="80"/>
      <c r="F158" s="80"/>
      <c r="G158" s="80"/>
      <c r="H158" s="80"/>
      <c r="I158" s="80"/>
      <c r="J158" s="80"/>
      <c r="K158" s="80"/>
      <c r="L158" s="80"/>
      <c r="M158" s="80"/>
      <c r="N158" s="80"/>
      <c r="O158" s="80"/>
      <c r="P158" s="80"/>
      <c r="Q158" s="80"/>
      <c r="R158" s="80"/>
      <c r="S158" s="80"/>
      <c r="T158" s="80"/>
      <c r="U158" s="81"/>
      <c r="V158" s="81"/>
      <c r="W158" s="132"/>
      <c r="X158" s="132"/>
      <c r="Y158" s="138"/>
      <c r="Z158" s="138"/>
      <c r="AA158" s="136"/>
      <c r="AB158" s="138"/>
      <c r="AC158" s="138"/>
      <c r="AD158" s="138"/>
      <c r="AE158" s="16"/>
    </row>
    <row r="159" spans="1:31" ht="22.5" customHeight="1">
      <c r="A159" s="724"/>
      <c r="B159" s="1047" t="s">
        <v>592</v>
      </c>
      <c r="C159" s="680"/>
      <c r="D159" s="680"/>
      <c r="E159" s="680"/>
      <c r="F159" s="680"/>
      <c r="G159" s="680"/>
      <c r="H159" s="680"/>
      <c r="I159" s="680"/>
      <c r="J159" s="714">
        <f>IF(AND(収入・所得!R204&lt;0,D156-J156&lt;=0),0,IF(AND(収入・所得!R204&lt;0,D156-J156&gt;0),D156-J156,IF(D156-J156-収入・所得!R204*0.1&lt;=0,0,D156-J156-収入・所得!R204*0.1)))</f>
        <v>0</v>
      </c>
      <c r="K159" s="714"/>
      <c r="L159" s="714"/>
      <c r="M159" s="680" t="s">
        <v>591</v>
      </c>
      <c r="N159" s="680"/>
      <c r="O159" s="714">
        <f>IF(J159&gt;J160,J159,J160)</f>
        <v>0</v>
      </c>
      <c r="P159" s="714"/>
      <c r="Q159" s="719"/>
      <c r="R159" s="95"/>
      <c r="S159" s="95"/>
      <c r="T159" s="95"/>
      <c r="U159" s="95"/>
      <c r="V159" s="68"/>
    </row>
    <row r="160" spans="1:31" ht="22.5" customHeight="1">
      <c r="A160" s="724"/>
      <c r="B160" s="1048" t="s">
        <v>589</v>
      </c>
      <c r="C160" s="779"/>
      <c r="D160" s="779"/>
      <c r="E160" s="779"/>
      <c r="F160" s="779"/>
      <c r="G160" s="779"/>
      <c r="H160" s="779"/>
      <c r="I160" s="779"/>
      <c r="J160" s="1049">
        <f>IF(P156-50000&lt;0,0,P156-50000)</f>
        <v>0</v>
      </c>
      <c r="K160" s="1049"/>
      <c r="L160" s="1049"/>
      <c r="M160" s="779"/>
      <c r="N160" s="779"/>
      <c r="O160" s="694"/>
      <c r="P160" s="694"/>
      <c r="Q160" s="1179"/>
      <c r="R160" s="95"/>
      <c r="S160" s="95"/>
      <c r="T160" s="95"/>
      <c r="U160" s="95"/>
      <c r="V160" s="68"/>
    </row>
    <row r="161" spans="1:31" s="1" customFormat="1" ht="22.5" customHeight="1">
      <c r="A161" s="724"/>
      <c r="B161" s="91"/>
      <c r="C161" s="91"/>
      <c r="D161" s="80"/>
      <c r="E161" s="80"/>
      <c r="F161" s="80"/>
      <c r="G161" s="80"/>
      <c r="H161" s="80"/>
      <c r="I161" s="80"/>
      <c r="J161" s="92"/>
      <c r="K161" s="93"/>
      <c r="L161" s="94"/>
      <c r="M161" s="80"/>
      <c r="N161" s="80"/>
      <c r="O161" s="80"/>
      <c r="P161" s="80"/>
      <c r="Q161" s="80"/>
      <c r="R161" s="80"/>
      <c r="S161" s="1034" t="s">
        <v>711</v>
      </c>
      <c r="T161" s="1034"/>
      <c r="U161" s="1034"/>
      <c r="V161" s="80"/>
      <c r="W161" s="119"/>
      <c r="X161" s="138"/>
      <c r="Y161" s="138"/>
      <c r="Z161" s="138"/>
      <c r="AA161" s="138"/>
      <c r="AB161" s="141"/>
      <c r="AC161" s="141"/>
      <c r="AD161" s="141"/>
      <c r="AE161" s="19"/>
    </row>
    <row r="162" spans="1:31" s="1" customFormat="1" ht="22.5" customHeight="1">
      <c r="A162" s="80"/>
      <c r="B162" s="91"/>
      <c r="C162" s="91"/>
      <c r="D162" s="80"/>
      <c r="E162" s="80"/>
      <c r="F162" s="80"/>
      <c r="G162" s="80"/>
      <c r="H162" s="80"/>
      <c r="I162" s="80"/>
      <c r="J162" s="92"/>
      <c r="K162" s="93"/>
      <c r="L162" s="94"/>
      <c r="M162" s="80"/>
      <c r="N162" s="80"/>
      <c r="O162" s="80"/>
      <c r="P162" s="80"/>
      <c r="Q162" s="80"/>
      <c r="R162" s="80"/>
      <c r="S162" s="80"/>
      <c r="T162" s="80"/>
      <c r="U162" s="80"/>
      <c r="V162" s="80"/>
      <c r="W162" s="119"/>
      <c r="X162" s="138"/>
      <c r="Y162" s="138"/>
      <c r="Z162" s="138"/>
      <c r="AA162" s="138"/>
      <c r="AB162" s="141"/>
      <c r="AC162" s="141"/>
      <c r="AD162" s="141"/>
      <c r="AE162" s="19"/>
    </row>
    <row r="163" spans="1:31" ht="22.5" customHeight="1">
      <c r="A163" s="724"/>
      <c r="B163" s="352" t="s">
        <v>594</v>
      </c>
      <c r="C163" s="352"/>
      <c r="D163" s="352"/>
      <c r="E163" s="352"/>
      <c r="F163" s="352"/>
      <c r="G163" s="352"/>
      <c r="H163" s="352"/>
      <c r="I163" s="352"/>
      <c r="J163" s="352"/>
      <c r="K163" s="352"/>
      <c r="L163" s="352"/>
      <c r="M163" s="352"/>
      <c r="N163" s="352"/>
      <c r="O163" s="352"/>
      <c r="P163" s="352"/>
      <c r="Q163" s="352"/>
      <c r="R163" s="352"/>
      <c r="S163" s="352"/>
      <c r="T163" s="352"/>
      <c r="U163" s="352"/>
      <c r="V163" s="68"/>
    </row>
    <row r="164" spans="1:31" ht="6" customHeight="1" thickBot="1">
      <c r="A164" s="724"/>
      <c r="B164" s="68"/>
      <c r="C164" s="68"/>
      <c r="D164" s="68"/>
      <c r="E164" s="68"/>
      <c r="F164" s="68"/>
      <c r="G164" s="68"/>
      <c r="H164" s="68"/>
      <c r="I164" s="68"/>
      <c r="J164" s="68"/>
      <c r="K164" s="68"/>
      <c r="L164" s="68"/>
      <c r="M164" s="68"/>
      <c r="N164" s="68"/>
      <c r="O164" s="68"/>
      <c r="P164" s="68"/>
      <c r="Q164" s="68"/>
      <c r="R164" s="68"/>
      <c r="S164" s="68"/>
      <c r="T164" s="68"/>
      <c r="U164" s="68"/>
      <c r="V164" s="68"/>
      <c r="W164" s="120"/>
    </row>
    <row r="165" spans="1:31" ht="22.5" customHeight="1" thickTop="1">
      <c r="A165" s="724"/>
      <c r="B165" s="68"/>
      <c r="C165" s="1035" t="s">
        <v>596</v>
      </c>
      <c r="D165" s="1036"/>
      <c r="E165" s="1036"/>
      <c r="F165" s="1036"/>
      <c r="G165" s="1036"/>
      <c r="H165" s="1036"/>
      <c r="I165" s="1036"/>
      <c r="J165" s="1036"/>
      <c r="K165" s="1036"/>
      <c r="L165" s="1036"/>
      <c r="M165" s="1036"/>
      <c r="N165" s="1036"/>
      <c r="O165" s="1036"/>
      <c r="P165" s="1036"/>
      <c r="Q165" s="1036"/>
      <c r="R165" s="1036"/>
      <c r="S165" s="1036"/>
      <c r="T165" s="1037"/>
      <c r="U165" s="96"/>
      <c r="V165" s="68"/>
    </row>
    <row r="166" spans="1:31" ht="22.5" customHeight="1" thickBot="1">
      <c r="A166" s="724"/>
      <c r="B166" s="96"/>
      <c r="C166" s="1038"/>
      <c r="D166" s="1039"/>
      <c r="E166" s="1039"/>
      <c r="F166" s="1039"/>
      <c r="G166" s="1039"/>
      <c r="H166" s="1039"/>
      <c r="I166" s="1039"/>
      <c r="J166" s="1039"/>
      <c r="K166" s="1039"/>
      <c r="L166" s="1039"/>
      <c r="M166" s="1039"/>
      <c r="N166" s="1039"/>
      <c r="O166" s="1039"/>
      <c r="P166" s="1039"/>
      <c r="Q166" s="1039"/>
      <c r="R166" s="1039"/>
      <c r="S166" s="1039"/>
      <c r="T166" s="1040"/>
      <c r="U166" s="96"/>
      <c r="V166" s="68"/>
    </row>
    <row r="167" spans="1:31" ht="6" customHeight="1" thickTop="1">
      <c r="A167" s="724"/>
      <c r="B167" s="68"/>
      <c r="C167" s="68"/>
      <c r="D167" s="68"/>
      <c r="E167" s="68"/>
      <c r="F167" s="68"/>
      <c r="G167" s="68"/>
      <c r="H167" s="68"/>
      <c r="I167" s="68"/>
      <c r="J167" s="68"/>
      <c r="K167" s="68"/>
      <c r="L167" s="68"/>
      <c r="M167" s="68"/>
      <c r="N167" s="68"/>
      <c r="O167" s="68"/>
      <c r="P167" s="68"/>
      <c r="Q167" s="68"/>
      <c r="R167" s="68"/>
      <c r="S167" s="68"/>
      <c r="T167" s="68"/>
      <c r="U167" s="68"/>
      <c r="V167" s="68"/>
      <c r="W167" s="120"/>
    </row>
    <row r="168" spans="1:31" ht="22.5" customHeight="1">
      <c r="A168" s="724"/>
      <c r="B168" s="68"/>
      <c r="C168" s="68" t="s">
        <v>595</v>
      </c>
      <c r="D168" s="68"/>
      <c r="E168" s="68"/>
      <c r="F168" s="68"/>
      <c r="G168" s="68"/>
      <c r="H168" s="68"/>
      <c r="I168" s="68"/>
      <c r="J168" s="68"/>
      <c r="K168" s="68"/>
      <c r="L168" s="68"/>
      <c r="M168" s="68"/>
      <c r="N168" s="68"/>
      <c r="O168" s="68"/>
      <c r="P168" s="68"/>
      <c r="Q168" s="68"/>
      <c r="R168" s="68"/>
      <c r="S168" s="68"/>
      <c r="T168" s="68"/>
      <c r="U168" s="68"/>
      <c r="V168" s="68"/>
    </row>
    <row r="169" spans="1:31" ht="22.5" customHeight="1" thickBot="1">
      <c r="A169" s="724"/>
      <c r="B169" s="68"/>
      <c r="C169" s="526" t="s">
        <v>705</v>
      </c>
      <c r="D169" s="526"/>
      <c r="E169" s="526"/>
      <c r="F169" s="526"/>
      <c r="G169" s="526"/>
      <c r="H169" s="526"/>
      <c r="I169" s="526"/>
      <c r="J169" s="526"/>
      <c r="K169" s="526"/>
      <c r="L169" s="526"/>
      <c r="M169" s="526"/>
      <c r="N169" s="526"/>
      <c r="O169" s="526"/>
      <c r="P169" s="526"/>
      <c r="Q169" s="526"/>
      <c r="R169" s="526"/>
      <c r="S169" s="526"/>
      <c r="T169" s="526"/>
      <c r="U169" s="68"/>
      <c r="V169" s="68"/>
    </row>
    <row r="170" spans="1:31" ht="22.5" customHeight="1" thickBot="1">
      <c r="A170" s="724"/>
      <c r="B170" s="68"/>
      <c r="C170" s="1041" t="s">
        <v>805</v>
      </c>
      <c r="D170" s="1042"/>
      <c r="E170" s="1042"/>
      <c r="F170" s="1042"/>
      <c r="G170" s="1042"/>
      <c r="H170" s="1042"/>
      <c r="I170" s="1042"/>
      <c r="J170" s="1042"/>
      <c r="K170" s="1043"/>
      <c r="L170" s="1044" t="s">
        <v>806</v>
      </c>
      <c r="M170" s="1045"/>
      <c r="N170" s="1045"/>
      <c r="O170" s="1045"/>
      <c r="P170" s="1045"/>
      <c r="Q170" s="1045"/>
      <c r="R170" s="1045"/>
      <c r="S170" s="1045"/>
      <c r="T170" s="1046"/>
      <c r="U170" s="68"/>
      <c r="V170" s="68"/>
    </row>
    <row r="171" spans="1:31" ht="6" customHeight="1">
      <c r="A171" s="724"/>
      <c r="B171" s="68"/>
      <c r="C171" s="68"/>
      <c r="D171" s="68"/>
      <c r="E171" s="68"/>
      <c r="F171" s="68"/>
      <c r="G171" s="68"/>
      <c r="H171" s="68"/>
      <c r="I171" s="68"/>
      <c r="J171" s="68"/>
      <c r="K171" s="68"/>
      <c r="L171" s="68"/>
      <c r="M171" s="68"/>
      <c r="N171" s="68"/>
      <c r="O171" s="68"/>
      <c r="P171" s="68"/>
      <c r="Q171" s="68"/>
      <c r="R171" s="68"/>
      <c r="S171" s="68"/>
      <c r="T171" s="68"/>
      <c r="U171" s="68"/>
      <c r="V171" s="68"/>
      <c r="W171" s="120"/>
    </row>
    <row r="172" spans="1:31" ht="22.5" customHeight="1">
      <c r="A172" s="724"/>
      <c r="B172" s="68"/>
      <c r="C172" s="343" t="s">
        <v>706</v>
      </c>
      <c r="D172" s="344"/>
      <c r="E172" s="344"/>
      <c r="F172" s="344"/>
      <c r="G172" s="344"/>
      <c r="H172" s="344"/>
      <c r="I172" s="344" t="s">
        <v>707</v>
      </c>
      <c r="J172" s="344"/>
      <c r="K172" s="344"/>
      <c r="L172" s="344"/>
      <c r="M172" s="344"/>
      <c r="N172" s="344"/>
      <c r="O172" s="344" t="s">
        <v>708</v>
      </c>
      <c r="P172" s="344"/>
      <c r="Q172" s="344"/>
      <c r="R172" s="344"/>
      <c r="S172" s="344"/>
      <c r="T172" s="384"/>
      <c r="U172" s="68"/>
      <c r="V172" s="68"/>
    </row>
    <row r="173" spans="1:31" ht="22.5" customHeight="1">
      <c r="A173" s="724"/>
      <c r="B173" s="68"/>
      <c r="C173" s="1167" t="str">
        <f>IF(AND(医療費明細!D51&gt;0,セルフメディ!D34&gt;0),"どちらかを選択してください。",IF(医療費明細!D51&gt;0,医療費明細!D51,IF(セルフメディ!D34&gt;0,セルフメディ!D34,"")))</f>
        <v/>
      </c>
      <c r="D173" s="1168"/>
      <c r="E173" s="1168"/>
      <c r="F173" s="1168"/>
      <c r="G173" s="1168"/>
      <c r="H173" s="1168"/>
      <c r="I173" s="1168" t="str">
        <f>IF(AND(医療費明細!D51&gt;0,セルフメディ!D34&gt;0),"",IF(医療費明細!D51&gt;0,医療費明細!D52,IF(セルフメディ!D34&gt;0,セルフメディ!D35,"")))</f>
        <v/>
      </c>
      <c r="J173" s="1168"/>
      <c r="K173" s="1168"/>
      <c r="L173" s="1168"/>
      <c r="M173" s="1168"/>
      <c r="N173" s="1168"/>
      <c r="O173" s="1168" t="str">
        <f>IF(AND(医療費明細!D51&gt;0,セルフメディ!D34&gt;0),"",IF(医療費明細!D51&gt;0,医療費明細!D57,IF(セルフメディ!D34&gt;0,セルフメディ!D37,"")))</f>
        <v/>
      </c>
      <c r="P173" s="1168"/>
      <c r="Q173" s="1168"/>
      <c r="R173" s="1168"/>
      <c r="S173" s="1168"/>
      <c r="T173" s="1169"/>
      <c r="U173" s="68"/>
      <c r="V173" s="68"/>
    </row>
    <row r="174" spans="1:31" ht="22.5" customHeight="1">
      <c r="A174" s="724"/>
      <c r="B174" s="68"/>
      <c r="C174" s="1170" t="str">
        <f>IF(AND(医療費明細!D57&gt;0,セルフメディ!D37&gt;0),"※医療費控除とセルフメディケーションのどちらかを選択してください。",IF(医療費明細!D57&gt;0,"医療費控除を選択しています。",IF(セルフメディ!D37&gt;0,"セルフメディケーション税制を選択しています。","")))</f>
        <v/>
      </c>
      <c r="D174" s="1170"/>
      <c r="E174" s="1170"/>
      <c r="F174" s="1170"/>
      <c r="G174" s="1170"/>
      <c r="H174" s="1170"/>
      <c r="I174" s="1170"/>
      <c r="J174" s="1170"/>
      <c r="K174" s="1170"/>
      <c r="L174" s="1170"/>
      <c r="M174" s="1170"/>
      <c r="N174" s="1170"/>
      <c r="O174" s="1170"/>
      <c r="P174" s="1170"/>
      <c r="Q174" s="1170"/>
      <c r="R174" s="1170"/>
      <c r="S174" s="1170"/>
      <c r="T174" s="1170"/>
      <c r="U174" s="68"/>
      <c r="V174" s="68"/>
    </row>
    <row r="175" spans="1:31" ht="22.5" customHeight="1">
      <c r="A175" s="724"/>
      <c r="B175" s="68"/>
      <c r="C175" s="68"/>
      <c r="D175" s="68"/>
      <c r="E175" s="68"/>
      <c r="F175" s="68"/>
      <c r="G175" s="68"/>
      <c r="H175" s="68"/>
      <c r="I175" s="68"/>
      <c r="J175" s="68"/>
      <c r="K175" s="68"/>
      <c r="L175" s="68"/>
      <c r="M175" s="68"/>
      <c r="N175" s="68"/>
      <c r="O175" s="68"/>
      <c r="P175" s="68"/>
      <c r="Q175" s="68"/>
      <c r="R175" s="68"/>
      <c r="S175" s="1034" t="s">
        <v>711</v>
      </c>
      <c r="T175" s="1034"/>
      <c r="U175" s="1034"/>
      <c r="V175" s="68"/>
    </row>
    <row r="176" spans="1:31" s="1" customFormat="1" ht="22.5" customHeight="1">
      <c r="A176" s="724"/>
      <c r="B176" s="91"/>
      <c r="C176" s="91"/>
      <c r="D176" s="80"/>
      <c r="E176" s="80"/>
      <c r="F176" s="80"/>
      <c r="G176" s="80"/>
      <c r="H176" s="80"/>
      <c r="I176" s="80"/>
      <c r="J176" s="92"/>
      <c r="K176" s="93"/>
      <c r="L176" s="94"/>
      <c r="M176" s="80"/>
      <c r="N176" s="80"/>
      <c r="O176" s="80"/>
      <c r="P176" s="80"/>
      <c r="Q176" s="80"/>
      <c r="R176" s="80"/>
      <c r="S176" s="80"/>
      <c r="T176" s="80"/>
      <c r="U176" s="80"/>
      <c r="V176" s="80"/>
      <c r="W176" s="119"/>
      <c r="X176" s="138"/>
      <c r="Y176" s="138"/>
      <c r="Z176" s="138"/>
      <c r="AA176" s="138"/>
      <c r="AB176" s="141"/>
      <c r="AC176" s="141"/>
      <c r="AD176" s="141"/>
      <c r="AE176" s="19"/>
    </row>
    <row r="177" spans="1:27" ht="22.5" customHeight="1">
      <c r="B177" s="1166" t="s">
        <v>730</v>
      </c>
      <c r="C177" s="1166"/>
      <c r="D177" s="1166"/>
      <c r="E177" s="1166"/>
      <c r="F177" s="1166"/>
      <c r="G177" s="1166"/>
      <c r="H177" s="1166"/>
      <c r="I177" s="1166"/>
      <c r="J177" s="1166"/>
      <c r="K177" s="1166"/>
      <c r="L177" s="1166"/>
      <c r="M177" s="1166"/>
      <c r="N177" s="1166"/>
      <c r="O177" s="1166"/>
      <c r="P177" s="1166"/>
      <c r="Q177" s="1166"/>
      <c r="R177" s="1166"/>
      <c r="S177" s="1166"/>
      <c r="T177" s="1166"/>
      <c r="U177" s="1166"/>
      <c r="V177" s="68"/>
    </row>
    <row r="178" spans="1:27" ht="6" customHeight="1">
      <c r="A178" s="68"/>
      <c r="B178" s="68"/>
      <c r="C178" s="68"/>
      <c r="D178" s="68"/>
      <c r="E178" s="68"/>
      <c r="F178" s="68"/>
      <c r="G178" s="68"/>
      <c r="H178" s="68"/>
      <c r="I178" s="68"/>
      <c r="J178" s="68"/>
      <c r="K178" s="68"/>
      <c r="L178" s="68"/>
      <c r="M178" s="68"/>
      <c r="N178" s="68"/>
      <c r="O178" s="68"/>
      <c r="P178" s="68"/>
      <c r="Q178" s="68"/>
      <c r="R178" s="68"/>
      <c r="S178" s="68"/>
      <c r="T178" s="68"/>
      <c r="U178" s="68"/>
      <c r="V178" s="68"/>
      <c r="W178" s="120"/>
    </row>
    <row r="179" spans="1:27" ht="22.5" customHeight="1">
      <c r="A179" s="724"/>
      <c r="B179" s="206" t="s">
        <v>785</v>
      </c>
      <c r="C179" s="68"/>
      <c r="D179" s="68"/>
      <c r="E179" s="68"/>
      <c r="F179" s="68"/>
      <c r="G179" s="68"/>
      <c r="H179" s="68"/>
      <c r="I179" s="68"/>
      <c r="J179" s="68"/>
      <c r="K179" s="68"/>
      <c r="L179" s="68"/>
      <c r="M179" s="68"/>
      <c r="N179" s="68"/>
      <c r="O179" s="68"/>
      <c r="P179" s="68"/>
      <c r="Q179" s="68"/>
      <c r="R179" s="68"/>
      <c r="S179" s="68"/>
      <c r="T179" s="68"/>
      <c r="U179" s="68"/>
      <c r="V179" s="68"/>
    </row>
    <row r="180" spans="1:27" ht="18.75" customHeight="1">
      <c r="A180" s="724"/>
      <c r="B180" s="68"/>
      <c r="C180" s="1083" t="s">
        <v>777</v>
      </c>
      <c r="D180" s="832" t="s">
        <v>520</v>
      </c>
      <c r="E180" s="832"/>
      <c r="F180" s="832"/>
      <c r="G180" s="832"/>
      <c r="H180" s="834" t="s">
        <v>173</v>
      </c>
      <c r="I180" s="834"/>
      <c r="J180" s="834"/>
      <c r="K180" s="834"/>
      <c r="L180" s="637" t="s">
        <v>12</v>
      </c>
      <c r="M180" s="637"/>
      <c r="N180" s="1032" t="s">
        <v>119</v>
      </c>
      <c r="O180" s="1032"/>
      <c r="P180" s="1032" t="s">
        <v>776</v>
      </c>
      <c r="Q180" s="637"/>
      <c r="R180" s="637" t="s">
        <v>10</v>
      </c>
      <c r="S180" s="637"/>
      <c r="T180" s="911"/>
      <c r="U180" s="107"/>
      <c r="V180" s="68"/>
      <c r="X180" s="135" t="s">
        <v>427</v>
      </c>
      <c r="Y180" s="829" t="str">
        <f>CONCATENATE(入力ガイド!E12,入力ガイド!G12,"年１月１日")</f>
        <v>令和6年１月１日</v>
      </c>
      <c r="Z180" s="829"/>
      <c r="AA180" s="829"/>
    </row>
    <row r="181" spans="1:27" ht="19.5" thickBot="1">
      <c r="A181" s="724"/>
      <c r="B181" s="68"/>
      <c r="C181" s="982"/>
      <c r="D181" s="833"/>
      <c r="E181" s="833"/>
      <c r="F181" s="833"/>
      <c r="G181" s="833"/>
      <c r="H181" s="18" t="s">
        <v>428</v>
      </c>
      <c r="I181" s="18" t="s">
        <v>99</v>
      </c>
      <c r="J181" s="18" t="s">
        <v>98</v>
      </c>
      <c r="K181" s="18" t="s">
        <v>533</v>
      </c>
      <c r="L181" s="696"/>
      <c r="M181" s="696"/>
      <c r="N181" s="1033"/>
      <c r="O181" s="1033"/>
      <c r="P181" s="696"/>
      <c r="Q181" s="696"/>
      <c r="R181" s="696"/>
      <c r="S181" s="696"/>
      <c r="T181" s="1031"/>
      <c r="U181" s="107"/>
      <c r="V181" s="68"/>
      <c r="X181" s="136" t="s">
        <v>428</v>
      </c>
      <c r="Y181" s="829" t="s">
        <v>48</v>
      </c>
      <c r="Z181" s="829"/>
      <c r="AA181" s="136" t="s">
        <v>540</v>
      </c>
    </row>
    <row r="182" spans="1:27" ht="18.75" customHeight="1">
      <c r="A182" s="724"/>
      <c r="B182" s="114"/>
      <c r="C182" s="1084">
        <v>1</v>
      </c>
      <c r="D182" s="392"/>
      <c r="E182" s="393"/>
      <c r="F182" s="393"/>
      <c r="G182" s="393"/>
      <c r="H182" s="393"/>
      <c r="I182" s="819"/>
      <c r="J182" s="821"/>
      <c r="K182" s="823"/>
      <c r="L182" s="393"/>
      <c r="M182" s="393"/>
      <c r="N182" s="1146"/>
      <c r="O182" s="1146"/>
      <c r="P182" s="1147"/>
      <c r="Q182" s="1147"/>
      <c r="R182" s="1141"/>
      <c r="S182" s="1141"/>
      <c r="T182" s="1142"/>
      <c r="U182" s="115"/>
      <c r="V182" s="68"/>
      <c r="X182" s="780" t="str">
        <f>IF(H182="明治","M",IF(H182="大正","T",IF(H182="昭和","S",IF(H182="平成","H",IF(H182="令和","R","")))))</f>
        <v/>
      </c>
      <c r="Y182" s="780" t="str">
        <f>CONCATENATE(X182,I182,"/",J182,"/",K182)</f>
        <v>//</v>
      </c>
      <c r="Z182" s="780"/>
      <c r="AA182" s="780">
        <f>IF(X182="",0,IF(ISERROR(DATEDIF(Y182,Y180,"Y")),0,DATEDIF(Y182,Y180,"Y")))</f>
        <v>0</v>
      </c>
    </row>
    <row r="183" spans="1:27" ht="19.5">
      <c r="A183" s="724"/>
      <c r="B183" s="114"/>
      <c r="C183" s="1084"/>
      <c r="D183" s="404"/>
      <c r="E183" s="405"/>
      <c r="F183" s="405"/>
      <c r="G183" s="405"/>
      <c r="H183" s="405"/>
      <c r="I183" s="820"/>
      <c r="J183" s="822"/>
      <c r="K183" s="824"/>
      <c r="L183" s="405"/>
      <c r="M183" s="405"/>
      <c r="N183" s="1085"/>
      <c r="O183" s="1085"/>
      <c r="P183" s="1086"/>
      <c r="Q183" s="1086"/>
      <c r="R183" s="1087"/>
      <c r="S183" s="1087"/>
      <c r="T183" s="1088"/>
      <c r="U183" s="115"/>
      <c r="V183" s="68"/>
      <c r="X183" s="780"/>
      <c r="Y183" s="780"/>
      <c r="Z183" s="780"/>
      <c r="AA183" s="780"/>
    </row>
    <row r="184" spans="1:27" ht="18.75" customHeight="1">
      <c r="A184" s="724"/>
      <c r="B184" s="114"/>
      <c r="C184" s="1084">
        <v>2</v>
      </c>
      <c r="D184" s="404"/>
      <c r="E184" s="405"/>
      <c r="F184" s="405"/>
      <c r="G184" s="405"/>
      <c r="H184" s="405"/>
      <c r="I184" s="820"/>
      <c r="J184" s="822"/>
      <c r="K184" s="824"/>
      <c r="L184" s="405"/>
      <c r="M184" s="405"/>
      <c r="N184" s="1085"/>
      <c r="O184" s="1085"/>
      <c r="P184" s="1086"/>
      <c r="Q184" s="1086"/>
      <c r="R184" s="1087"/>
      <c r="S184" s="1087"/>
      <c r="T184" s="1088"/>
      <c r="U184" s="115"/>
      <c r="V184" s="68"/>
      <c r="X184" s="780" t="str">
        <f>IF(H184="明治","M",IF(H184="大正","T",IF(H184="昭和","S",IF(H184="平成","H",IF(H184="令和","R","")))))</f>
        <v/>
      </c>
      <c r="Y184" s="780" t="str">
        <f>CONCATENATE(X184,I184,"/",J184,"/",K184)</f>
        <v>//</v>
      </c>
      <c r="Z184" s="780"/>
      <c r="AA184" s="780">
        <f>IF(X184="",0,IF(ISERROR(DATEDIF(Y184,Y180,"Y")),0,DATEDIF(Y184,Y180,"Y")))</f>
        <v>0</v>
      </c>
    </row>
    <row r="185" spans="1:27" ht="19.5">
      <c r="A185" s="724"/>
      <c r="B185" s="114"/>
      <c r="C185" s="1084"/>
      <c r="D185" s="404"/>
      <c r="E185" s="405"/>
      <c r="F185" s="405"/>
      <c r="G185" s="405"/>
      <c r="H185" s="405"/>
      <c r="I185" s="820"/>
      <c r="J185" s="822"/>
      <c r="K185" s="824"/>
      <c r="L185" s="405"/>
      <c r="M185" s="405"/>
      <c r="N185" s="1085"/>
      <c r="O185" s="1085"/>
      <c r="P185" s="1086"/>
      <c r="Q185" s="1086"/>
      <c r="R185" s="1087"/>
      <c r="S185" s="1087"/>
      <c r="T185" s="1088"/>
      <c r="U185" s="115"/>
      <c r="V185" s="68"/>
      <c r="X185" s="780"/>
      <c r="Y185" s="780"/>
      <c r="Z185" s="780"/>
      <c r="AA185" s="780"/>
    </row>
    <row r="186" spans="1:27" ht="18.75" customHeight="1">
      <c r="A186" s="724"/>
      <c r="B186" s="114"/>
      <c r="C186" s="1084">
        <v>3</v>
      </c>
      <c r="D186" s="404"/>
      <c r="E186" s="405"/>
      <c r="F186" s="405"/>
      <c r="G186" s="405"/>
      <c r="H186" s="405"/>
      <c r="I186" s="820"/>
      <c r="J186" s="822"/>
      <c r="K186" s="824"/>
      <c r="L186" s="405"/>
      <c r="M186" s="405"/>
      <c r="N186" s="1085"/>
      <c r="O186" s="1085"/>
      <c r="P186" s="1086"/>
      <c r="Q186" s="1086"/>
      <c r="R186" s="1087"/>
      <c r="S186" s="1087"/>
      <c r="T186" s="1088"/>
      <c r="U186" s="115"/>
      <c r="V186" s="68"/>
      <c r="X186" s="780" t="str">
        <f>IF(H186="明治","M",IF(H186="大正","T",IF(H186="昭和","S",IF(H186="平成","H",IF(H186="令和","R","")))))</f>
        <v/>
      </c>
      <c r="Y186" s="780" t="str">
        <f>CONCATENATE(X186,I186,"/",J186,"/",K186)</f>
        <v>//</v>
      </c>
      <c r="Z186" s="780"/>
      <c r="AA186" s="780">
        <f>IF(X186="",0,IF(ISERROR(DATEDIF(Y186,Y180,"Y")),0,DATEDIF(Y186,Y180,"Y")))</f>
        <v>0</v>
      </c>
    </row>
    <row r="187" spans="1:27" ht="20.25" thickBot="1">
      <c r="A187" s="724"/>
      <c r="B187" s="114"/>
      <c r="C187" s="1148"/>
      <c r="D187" s="460"/>
      <c r="E187" s="461"/>
      <c r="F187" s="461"/>
      <c r="G187" s="461"/>
      <c r="H187" s="461"/>
      <c r="I187" s="826"/>
      <c r="J187" s="827"/>
      <c r="K187" s="828"/>
      <c r="L187" s="461"/>
      <c r="M187" s="461"/>
      <c r="N187" s="1149"/>
      <c r="O187" s="1149"/>
      <c r="P187" s="1150"/>
      <c r="Q187" s="1150"/>
      <c r="R187" s="1143"/>
      <c r="S187" s="1143"/>
      <c r="T187" s="1144"/>
      <c r="U187" s="115"/>
      <c r="V187" s="68"/>
      <c r="X187" s="780"/>
      <c r="Y187" s="780"/>
      <c r="Z187" s="780"/>
      <c r="AA187" s="780"/>
    </row>
    <row r="188" spans="1:27" ht="22.5" customHeight="1">
      <c r="A188" s="724"/>
      <c r="B188" s="114"/>
      <c r="C188" s="68"/>
      <c r="D188" s="68"/>
      <c r="E188" s="68"/>
      <c r="F188" s="68"/>
      <c r="G188" s="68"/>
      <c r="H188" s="68"/>
      <c r="I188" s="68"/>
      <c r="J188" s="68"/>
      <c r="K188" s="68"/>
      <c r="L188" s="68"/>
      <c r="M188" s="68"/>
      <c r="N188" s="68"/>
      <c r="O188" s="68"/>
      <c r="P188" s="68"/>
      <c r="Q188" s="68"/>
      <c r="R188" s="68"/>
      <c r="S188" s="1034" t="s">
        <v>778</v>
      </c>
      <c r="T188" s="1034"/>
      <c r="U188" s="1034"/>
      <c r="V188" s="68"/>
    </row>
    <row r="189" spans="1:27" ht="22.5" customHeight="1">
      <c r="A189" s="724"/>
      <c r="B189" s="114"/>
      <c r="C189" s="68"/>
      <c r="D189" s="68"/>
      <c r="E189" s="68"/>
      <c r="F189" s="68"/>
      <c r="G189" s="68"/>
      <c r="H189" s="68"/>
      <c r="I189" s="68"/>
      <c r="J189" s="68"/>
      <c r="K189" s="68"/>
      <c r="L189" s="68"/>
      <c r="M189" s="68"/>
      <c r="N189" s="68"/>
      <c r="O189" s="68"/>
      <c r="P189" s="68"/>
      <c r="Q189" s="68"/>
      <c r="R189" s="68"/>
      <c r="S189" s="1034" t="s">
        <v>711</v>
      </c>
      <c r="T189" s="1034"/>
      <c r="U189" s="1034"/>
      <c r="V189" s="68"/>
    </row>
    <row r="190" spans="1:27" ht="22.5" customHeight="1">
      <c r="A190" s="724"/>
      <c r="B190" s="114"/>
      <c r="C190" s="68"/>
      <c r="D190" s="68"/>
      <c r="E190" s="68"/>
      <c r="F190" s="68"/>
      <c r="G190" s="68"/>
      <c r="H190" s="68"/>
      <c r="I190" s="68"/>
      <c r="J190" s="68"/>
      <c r="K190" s="68"/>
      <c r="L190" s="68"/>
      <c r="M190" s="68"/>
      <c r="N190" s="68"/>
      <c r="O190" s="68"/>
      <c r="P190" s="68"/>
      <c r="Q190" s="68"/>
      <c r="R190" s="68"/>
      <c r="S190" s="105"/>
      <c r="T190" s="105"/>
      <c r="U190" s="105"/>
      <c r="V190" s="68"/>
    </row>
    <row r="191" spans="1:27" ht="22.5" customHeight="1">
      <c r="A191" s="724"/>
      <c r="B191" s="206" t="s">
        <v>784</v>
      </c>
      <c r="C191" s="68"/>
      <c r="D191" s="68"/>
      <c r="E191" s="68"/>
      <c r="F191" s="68"/>
      <c r="G191" s="68"/>
      <c r="H191" s="68"/>
      <c r="I191" s="68"/>
      <c r="J191" s="68"/>
      <c r="K191" s="68"/>
      <c r="L191" s="68"/>
      <c r="M191" s="68"/>
      <c r="N191" s="68"/>
      <c r="O191" s="68"/>
      <c r="P191" s="68"/>
      <c r="Q191" s="68"/>
      <c r="R191" s="68"/>
      <c r="S191" s="68"/>
      <c r="T191" s="68"/>
      <c r="U191" s="68"/>
      <c r="V191" s="68"/>
    </row>
    <row r="192" spans="1:27" ht="18.75" customHeight="1">
      <c r="A192" s="724"/>
      <c r="B192" s="68"/>
      <c r="C192" s="1083" t="s">
        <v>777</v>
      </c>
      <c r="D192" s="832" t="s">
        <v>520</v>
      </c>
      <c r="E192" s="832"/>
      <c r="F192" s="832"/>
      <c r="G192" s="832"/>
      <c r="H192" s="637" t="s">
        <v>10</v>
      </c>
      <c r="I192" s="637"/>
      <c r="J192" s="1157"/>
      <c r="K192" s="390" t="s">
        <v>779</v>
      </c>
      <c r="L192" s="473"/>
      <c r="M192" s="473"/>
      <c r="N192" s="473"/>
      <c r="O192" s="473"/>
      <c r="P192" s="473"/>
      <c r="Q192" s="473"/>
      <c r="R192" s="473"/>
      <c r="S192" s="473"/>
      <c r="T192" s="790"/>
      <c r="U192" s="107"/>
      <c r="V192" s="68"/>
      <c r="X192" s="135"/>
      <c r="Y192" s="829"/>
      <c r="Z192" s="829"/>
      <c r="AA192" s="829"/>
    </row>
    <row r="193" spans="1:27" ht="19.5" thickBot="1">
      <c r="A193" s="724"/>
      <c r="B193" s="68"/>
      <c r="C193" s="982"/>
      <c r="D193" s="833"/>
      <c r="E193" s="833"/>
      <c r="F193" s="833"/>
      <c r="G193" s="833"/>
      <c r="H193" s="696"/>
      <c r="I193" s="696"/>
      <c r="J193" s="697"/>
      <c r="K193" s="1159"/>
      <c r="L193" s="1160"/>
      <c r="M193" s="1160"/>
      <c r="N193" s="1160"/>
      <c r="O193" s="1160"/>
      <c r="P193" s="1160"/>
      <c r="Q193" s="1160"/>
      <c r="R193" s="1160"/>
      <c r="S193" s="1160"/>
      <c r="T193" s="1161"/>
      <c r="U193" s="107"/>
      <c r="V193" s="68"/>
      <c r="X193" s="136"/>
      <c r="Y193" s="829"/>
      <c r="Z193" s="829"/>
      <c r="AA193" s="136"/>
    </row>
    <row r="194" spans="1:27" ht="18.75" customHeight="1">
      <c r="A194" s="724"/>
      <c r="B194" s="114"/>
      <c r="C194" s="1084">
        <v>1</v>
      </c>
      <c r="D194" s="392"/>
      <c r="E194" s="393"/>
      <c r="F194" s="393"/>
      <c r="G194" s="393"/>
      <c r="H194" s="1141"/>
      <c r="I194" s="1141"/>
      <c r="J194" s="1158"/>
      <c r="K194" s="1091"/>
      <c r="L194" s="614"/>
      <c r="M194" s="614"/>
      <c r="N194" s="614"/>
      <c r="O194" s="614"/>
      <c r="P194" s="614"/>
      <c r="Q194" s="614"/>
      <c r="R194" s="614"/>
      <c r="S194" s="614"/>
      <c r="T194" s="615"/>
      <c r="U194" s="115"/>
      <c r="V194" s="68"/>
      <c r="X194" s="780"/>
      <c r="Y194" s="780"/>
      <c r="Z194" s="780"/>
      <c r="AA194" s="780"/>
    </row>
    <row r="195" spans="1:27" ht="19.5">
      <c r="A195" s="724"/>
      <c r="B195" s="114"/>
      <c r="C195" s="1084"/>
      <c r="D195" s="404"/>
      <c r="E195" s="405"/>
      <c r="F195" s="405"/>
      <c r="G195" s="405"/>
      <c r="H195" s="1087"/>
      <c r="I195" s="1087"/>
      <c r="J195" s="1151"/>
      <c r="K195" s="1092"/>
      <c r="L195" s="1093"/>
      <c r="M195" s="1093"/>
      <c r="N195" s="1093"/>
      <c r="O195" s="1093"/>
      <c r="P195" s="1093"/>
      <c r="Q195" s="1093"/>
      <c r="R195" s="1093"/>
      <c r="S195" s="1093"/>
      <c r="T195" s="1094"/>
      <c r="U195" s="115"/>
      <c r="V195" s="68"/>
      <c r="X195" s="780"/>
      <c r="Y195" s="780"/>
      <c r="Z195" s="780"/>
      <c r="AA195" s="780"/>
    </row>
    <row r="196" spans="1:27" ht="18.75" customHeight="1">
      <c r="A196" s="724"/>
      <c r="B196" s="114"/>
      <c r="C196" s="1084">
        <v>2</v>
      </c>
      <c r="D196" s="404"/>
      <c r="E196" s="405"/>
      <c r="F196" s="405"/>
      <c r="G196" s="405"/>
      <c r="H196" s="1087"/>
      <c r="I196" s="1087"/>
      <c r="J196" s="1151"/>
      <c r="K196" s="1153"/>
      <c r="L196" s="1154"/>
      <c r="M196" s="1154"/>
      <c r="N196" s="1154"/>
      <c r="O196" s="1154"/>
      <c r="P196" s="1154"/>
      <c r="Q196" s="1154"/>
      <c r="R196" s="1154"/>
      <c r="S196" s="1154"/>
      <c r="T196" s="1155"/>
      <c r="U196" s="115"/>
      <c r="V196" s="68"/>
      <c r="X196" s="780"/>
      <c r="Y196" s="780"/>
      <c r="Z196" s="780"/>
      <c r="AA196" s="780"/>
    </row>
    <row r="197" spans="1:27" ht="19.5">
      <c r="A197" s="724"/>
      <c r="B197" s="114"/>
      <c r="C197" s="1084"/>
      <c r="D197" s="404"/>
      <c r="E197" s="405"/>
      <c r="F197" s="405"/>
      <c r="G197" s="405"/>
      <c r="H197" s="1087"/>
      <c r="I197" s="1087"/>
      <c r="J197" s="1151"/>
      <c r="K197" s="1092"/>
      <c r="L197" s="1093"/>
      <c r="M197" s="1093"/>
      <c r="N197" s="1093"/>
      <c r="O197" s="1093"/>
      <c r="P197" s="1093"/>
      <c r="Q197" s="1093"/>
      <c r="R197" s="1093"/>
      <c r="S197" s="1093"/>
      <c r="T197" s="1094"/>
      <c r="U197" s="115"/>
      <c r="V197" s="68"/>
      <c r="X197" s="780"/>
      <c r="Y197" s="780"/>
      <c r="Z197" s="780"/>
      <c r="AA197" s="780"/>
    </row>
    <row r="198" spans="1:27" ht="18.75" customHeight="1">
      <c r="A198" s="724"/>
      <c r="B198" s="114"/>
      <c r="C198" s="1084">
        <v>3</v>
      </c>
      <c r="D198" s="404"/>
      <c r="E198" s="405"/>
      <c r="F198" s="405"/>
      <c r="G198" s="405"/>
      <c r="H198" s="1087"/>
      <c r="I198" s="1087"/>
      <c r="J198" s="1151"/>
      <c r="K198" s="1153"/>
      <c r="L198" s="1154"/>
      <c r="M198" s="1154"/>
      <c r="N198" s="1154"/>
      <c r="O198" s="1154"/>
      <c r="P198" s="1154"/>
      <c r="Q198" s="1154"/>
      <c r="R198" s="1154"/>
      <c r="S198" s="1154"/>
      <c r="T198" s="1155"/>
      <c r="U198" s="115"/>
      <c r="V198" s="68"/>
      <c r="X198" s="780"/>
      <c r="Y198" s="780"/>
      <c r="Z198" s="780"/>
      <c r="AA198" s="780"/>
    </row>
    <row r="199" spans="1:27" ht="20.25" thickBot="1">
      <c r="A199" s="724"/>
      <c r="B199" s="114"/>
      <c r="C199" s="1148"/>
      <c r="D199" s="460"/>
      <c r="E199" s="461"/>
      <c r="F199" s="461"/>
      <c r="G199" s="461"/>
      <c r="H199" s="1143"/>
      <c r="I199" s="1143"/>
      <c r="J199" s="1152"/>
      <c r="K199" s="1156"/>
      <c r="L199" s="556"/>
      <c r="M199" s="556"/>
      <c r="N199" s="556"/>
      <c r="O199" s="556"/>
      <c r="P199" s="556"/>
      <c r="Q199" s="556"/>
      <c r="R199" s="556"/>
      <c r="S199" s="556"/>
      <c r="T199" s="557"/>
      <c r="U199" s="115"/>
      <c r="V199" s="68"/>
      <c r="X199" s="780"/>
      <c r="Y199" s="780"/>
      <c r="Z199" s="780"/>
      <c r="AA199" s="780"/>
    </row>
    <row r="200" spans="1:27" ht="22.5" customHeight="1">
      <c r="A200" s="724"/>
      <c r="B200" s="114"/>
      <c r="C200" s="68"/>
      <c r="D200" s="68"/>
      <c r="E200" s="68"/>
      <c r="F200" s="68"/>
      <c r="G200" s="68"/>
      <c r="H200" s="68"/>
      <c r="I200" s="68"/>
      <c r="J200" s="68"/>
      <c r="K200" s="68"/>
      <c r="L200" s="68"/>
      <c r="M200" s="68"/>
      <c r="N200" s="68"/>
      <c r="O200" s="68"/>
      <c r="P200" s="68"/>
      <c r="Q200" s="68"/>
      <c r="R200" s="1034" t="s">
        <v>780</v>
      </c>
      <c r="S200" s="1034"/>
      <c r="T200" s="1034"/>
      <c r="U200" s="1034"/>
      <c r="V200" s="68"/>
    </row>
    <row r="201" spans="1:27" ht="22.5" customHeight="1">
      <c r="A201" s="724"/>
      <c r="B201" s="114"/>
      <c r="C201" s="68"/>
      <c r="D201" s="68"/>
      <c r="E201" s="68"/>
      <c r="F201" s="68"/>
      <c r="G201" s="68"/>
      <c r="H201" s="68"/>
      <c r="I201" s="68"/>
      <c r="J201" s="68"/>
      <c r="K201" s="68"/>
      <c r="L201" s="68"/>
      <c r="M201" s="68"/>
      <c r="N201" s="68"/>
      <c r="O201" s="68"/>
      <c r="P201" s="68"/>
      <c r="Q201" s="68"/>
      <c r="R201" s="68"/>
      <c r="S201" s="1034" t="s">
        <v>711</v>
      </c>
      <c r="T201" s="1034"/>
      <c r="U201" s="1034"/>
      <c r="V201" s="68"/>
    </row>
    <row r="202" spans="1:27" ht="22.5" customHeight="1">
      <c r="A202" s="724"/>
      <c r="B202" s="114"/>
      <c r="C202" s="68"/>
      <c r="D202" s="68"/>
      <c r="E202" s="68"/>
      <c r="F202" s="68"/>
      <c r="G202" s="68"/>
      <c r="H202" s="68"/>
      <c r="I202" s="68"/>
      <c r="J202" s="68"/>
      <c r="K202" s="68"/>
      <c r="L202" s="68"/>
      <c r="M202" s="68"/>
      <c r="N202" s="68"/>
      <c r="O202" s="68"/>
      <c r="P202" s="68"/>
      <c r="Q202" s="68"/>
      <c r="R202" s="68"/>
      <c r="S202" s="105"/>
      <c r="T202" s="105"/>
      <c r="U202" s="105"/>
      <c r="V202" s="68"/>
    </row>
    <row r="203" spans="1:27" ht="22.5" customHeight="1" thickBot="1">
      <c r="A203" s="724"/>
      <c r="B203" s="206" t="s">
        <v>786</v>
      </c>
      <c r="C203" s="68"/>
      <c r="D203" s="68"/>
      <c r="E203" s="68"/>
      <c r="F203" s="68"/>
      <c r="G203" s="68"/>
      <c r="H203" s="68"/>
      <c r="I203" s="68"/>
      <c r="J203" s="68"/>
      <c r="K203" s="68"/>
      <c r="L203" s="68"/>
      <c r="M203" s="68"/>
      <c r="N203" s="68"/>
      <c r="O203" s="68"/>
      <c r="P203" s="68"/>
      <c r="Q203" s="68"/>
      <c r="R203" s="68"/>
      <c r="S203" s="68"/>
      <c r="T203" s="68"/>
      <c r="U203" s="68"/>
      <c r="V203" s="68"/>
    </row>
    <row r="204" spans="1:27" ht="22.5" customHeight="1">
      <c r="A204" s="724"/>
      <c r="B204" s="68"/>
      <c r="C204" s="456" t="str">
        <f>CONCATENATE("給与・公的年金等に係る所得以外（",入力ガイド!E12,入力ガイド!H12,"年度年4月1日において65歳")</f>
        <v>給与・公的年金等に係る所得以外（令和年度年4月1日において65歳</v>
      </c>
      <c r="D204" s="473"/>
      <c r="E204" s="473"/>
      <c r="F204" s="473"/>
      <c r="G204" s="473"/>
      <c r="H204" s="473"/>
      <c r="I204" s="473"/>
      <c r="J204" s="473"/>
      <c r="K204" s="473"/>
      <c r="L204" s="473"/>
      <c r="M204" s="1074"/>
      <c r="N204" s="1068"/>
      <c r="O204" s="1069"/>
      <c r="P204" s="1069"/>
      <c r="Q204" s="1069"/>
      <c r="R204" s="1069"/>
      <c r="S204" s="1069"/>
      <c r="T204" s="1070"/>
      <c r="U204" s="68"/>
      <c r="V204" s="68"/>
    </row>
    <row r="205" spans="1:27" ht="22.5" customHeight="1" thickBot="1">
      <c r="A205" s="724"/>
      <c r="B205" s="68"/>
      <c r="C205" s="1075" t="s">
        <v>796</v>
      </c>
      <c r="D205" s="1076"/>
      <c r="E205" s="1076"/>
      <c r="F205" s="1076"/>
      <c r="G205" s="1076"/>
      <c r="H205" s="1076"/>
      <c r="I205" s="1076"/>
      <c r="J205" s="1076"/>
      <c r="K205" s="1076"/>
      <c r="L205" s="1076"/>
      <c r="M205" s="1077"/>
      <c r="N205" s="1071"/>
      <c r="O205" s="1072"/>
      <c r="P205" s="1072"/>
      <c r="Q205" s="1072"/>
      <c r="R205" s="1072"/>
      <c r="S205" s="1072"/>
      <c r="T205" s="1073"/>
      <c r="V205" s="68"/>
    </row>
    <row r="206" spans="1:27" ht="18.75">
      <c r="A206" s="724"/>
      <c r="B206" s="68"/>
      <c r="C206" s="68"/>
      <c r="D206" s="68"/>
      <c r="E206" s="68"/>
      <c r="F206" s="68"/>
      <c r="G206" s="68"/>
      <c r="H206" s="68"/>
      <c r="I206" s="68"/>
      <c r="J206" s="68"/>
      <c r="K206" s="68"/>
      <c r="L206" s="68"/>
      <c r="M206" s="68"/>
      <c r="N206" s="68"/>
      <c r="O206" s="68"/>
      <c r="P206" s="68"/>
      <c r="Q206" s="68"/>
      <c r="R206" s="68"/>
      <c r="S206" s="1034" t="s">
        <v>711</v>
      </c>
      <c r="T206" s="1034"/>
      <c r="U206" s="1034"/>
      <c r="V206" s="68"/>
    </row>
    <row r="207" spans="1:27" ht="18.75">
      <c r="A207" s="724"/>
      <c r="B207" s="68"/>
      <c r="C207" s="68"/>
      <c r="D207" s="68"/>
      <c r="E207" s="68"/>
      <c r="F207" s="68"/>
      <c r="G207" s="68"/>
      <c r="H207" s="68"/>
      <c r="I207" s="68"/>
      <c r="J207" s="68"/>
      <c r="K207" s="68"/>
      <c r="L207" s="68"/>
      <c r="M207" s="68"/>
      <c r="N207" s="68"/>
      <c r="O207" s="68"/>
      <c r="P207" s="68"/>
      <c r="Q207" s="68"/>
      <c r="R207" s="68"/>
      <c r="S207" s="68"/>
      <c r="T207" s="68"/>
      <c r="U207" s="68"/>
      <c r="V207" s="68"/>
    </row>
    <row r="208" spans="1:27" ht="22.5" customHeight="1">
      <c r="A208" s="724"/>
      <c r="B208" s="206" t="s">
        <v>787</v>
      </c>
      <c r="C208" s="68"/>
      <c r="D208" s="68"/>
      <c r="E208" s="68"/>
      <c r="F208" s="68"/>
      <c r="G208" s="68"/>
      <c r="H208" s="68"/>
      <c r="I208" s="68"/>
      <c r="J208" s="68"/>
      <c r="K208" s="68"/>
      <c r="L208" s="68"/>
      <c r="M208" s="68"/>
      <c r="N208" s="68"/>
      <c r="O208" s="68"/>
      <c r="P208" s="68"/>
      <c r="Q208" s="68"/>
      <c r="R208" s="68"/>
      <c r="S208" s="68"/>
      <c r="T208" s="68"/>
      <c r="U208" s="68"/>
      <c r="V208" s="68"/>
    </row>
    <row r="209" spans="1:22" ht="22.5" customHeight="1">
      <c r="A209" s="724"/>
      <c r="B209" s="68"/>
      <c r="C209" s="1089" t="s">
        <v>790</v>
      </c>
      <c r="D209" s="1089"/>
      <c r="E209" s="1089"/>
      <c r="F209" s="1089"/>
      <c r="G209" s="1089"/>
      <c r="H209" s="1089"/>
      <c r="I209" s="1089"/>
      <c r="J209" s="1089"/>
      <c r="K209" s="1089"/>
      <c r="L209" s="1089"/>
      <c r="M209" s="1089"/>
      <c r="N209" s="1089"/>
      <c r="O209" s="1089"/>
      <c r="P209" s="1089"/>
      <c r="Q209" s="1089"/>
      <c r="R209" s="1089"/>
      <c r="S209" s="1089"/>
      <c r="T209" s="1089"/>
      <c r="U209" s="68"/>
      <c r="V209" s="68"/>
    </row>
    <row r="210" spans="1:22" ht="22.5" customHeight="1" thickBot="1">
      <c r="A210" s="724"/>
      <c r="B210" s="68"/>
      <c r="C210" s="1089"/>
      <c r="D210" s="1089"/>
      <c r="E210" s="1089"/>
      <c r="F210" s="1089"/>
      <c r="G210" s="1089"/>
      <c r="H210" s="1089"/>
      <c r="I210" s="1090"/>
      <c r="J210" s="1090"/>
      <c r="K210" s="1090"/>
      <c r="L210" s="1090"/>
      <c r="M210" s="1090"/>
      <c r="N210" s="1089"/>
      <c r="O210" s="1089"/>
      <c r="P210" s="1089"/>
      <c r="Q210" s="1089"/>
      <c r="R210" s="1089"/>
      <c r="S210" s="1089"/>
      <c r="T210" s="1089"/>
      <c r="U210" s="68"/>
      <c r="V210" s="68"/>
    </row>
    <row r="211" spans="1:22" ht="22.5" customHeight="1">
      <c r="A211" s="724"/>
      <c r="B211" s="68"/>
      <c r="C211" s="1078" t="s">
        <v>736</v>
      </c>
      <c r="D211" s="1079"/>
      <c r="E211" s="1079"/>
      <c r="F211" s="1079"/>
      <c r="G211" s="1079"/>
      <c r="H211" s="1079"/>
      <c r="I211" s="1080"/>
      <c r="J211" s="1081"/>
      <c r="K211" s="1081"/>
      <c r="L211" s="1081"/>
      <c r="M211" s="1082"/>
      <c r="N211" s="68"/>
      <c r="O211" s="68"/>
      <c r="P211" s="68"/>
      <c r="Q211" s="68"/>
      <c r="R211" s="68"/>
      <c r="S211" s="1034" t="s">
        <v>778</v>
      </c>
      <c r="T211" s="1034"/>
      <c r="U211" s="1034"/>
      <c r="V211" s="68"/>
    </row>
    <row r="212" spans="1:22" ht="22.5" customHeight="1" thickBot="1">
      <c r="A212" s="724"/>
      <c r="B212" s="68"/>
      <c r="C212" s="1075" t="s">
        <v>735</v>
      </c>
      <c r="D212" s="1076"/>
      <c r="E212" s="1076"/>
      <c r="F212" s="1076"/>
      <c r="G212" s="1076"/>
      <c r="H212" s="1076"/>
      <c r="I212" s="537"/>
      <c r="J212" s="538"/>
      <c r="K212" s="538"/>
      <c r="L212" s="538"/>
      <c r="M212" s="539"/>
      <c r="N212" s="68"/>
      <c r="O212" s="68"/>
      <c r="P212" s="68"/>
      <c r="Q212" s="68"/>
      <c r="R212" s="68"/>
      <c r="S212" s="1034" t="s">
        <v>711</v>
      </c>
      <c r="T212" s="1034"/>
      <c r="U212" s="1034"/>
      <c r="V212" s="68"/>
    </row>
    <row r="213" spans="1:22" ht="18.75">
      <c r="A213" s="724"/>
      <c r="B213" s="68"/>
      <c r="C213" s="68"/>
      <c r="D213" s="68"/>
      <c r="E213" s="68"/>
      <c r="F213" s="68"/>
      <c r="G213" s="68"/>
      <c r="H213" s="68"/>
      <c r="I213" s="68"/>
      <c r="J213" s="68"/>
      <c r="K213" s="68"/>
      <c r="L213" s="68"/>
      <c r="M213" s="68"/>
      <c r="N213" s="68"/>
      <c r="O213" s="68"/>
      <c r="P213" s="68"/>
      <c r="Q213" s="68"/>
      <c r="R213" s="68"/>
      <c r="S213" s="68"/>
      <c r="T213" s="68"/>
      <c r="U213" s="68"/>
      <c r="V213" s="68"/>
    </row>
    <row r="214" spans="1:22" ht="18.75">
      <c r="A214" s="724"/>
      <c r="B214" s="68"/>
      <c r="C214" s="68"/>
      <c r="D214" s="68"/>
      <c r="E214" s="68"/>
      <c r="F214" s="68"/>
      <c r="G214" s="68"/>
      <c r="H214" s="68"/>
      <c r="I214" s="68"/>
      <c r="J214" s="68"/>
      <c r="K214" s="68"/>
      <c r="L214" s="68"/>
      <c r="M214" s="68"/>
      <c r="N214" s="68"/>
      <c r="O214" s="68"/>
      <c r="P214" s="68"/>
      <c r="Q214" s="68"/>
      <c r="R214" s="68"/>
      <c r="S214" s="68"/>
      <c r="T214" s="68"/>
      <c r="U214" s="68"/>
      <c r="V214" s="68"/>
    </row>
    <row r="215" spans="1:22" ht="22.5" customHeight="1">
      <c r="A215" s="724"/>
      <c r="B215" s="206" t="s">
        <v>732</v>
      </c>
      <c r="C215" s="68"/>
      <c r="D215" s="68"/>
      <c r="E215" s="68"/>
      <c r="F215" s="68"/>
      <c r="G215" s="68"/>
      <c r="H215" s="68"/>
      <c r="I215" s="68"/>
      <c r="J215" s="68"/>
      <c r="K215" s="68"/>
      <c r="L215" s="68"/>
      <c r="M215" s="68"/>
      <c r="N215" s="68"/>
      <c r="O215" s="68"/>
      <c r="P215" s="68"/>
      <c r="Q215" s="68"/>
      <c r="R215" s="68"/>
      <c r="S215" s="68"/>
      <c r="T215" s="68"/>
      <c r="U215" s="68"/>
      <c r="V215" s="68"/>
    </row>
    <row r="216" spans="1:22" ht="22.5" customHeight="1" thickBot="1">
      <c r="A216" s="724"/>
      <c r="B216" s="68"/>
      <c r="C216" s="1101" t="s">
        <v>733</v>
      </c>
      <c r="D216" s="1102"/>
      <c r="E216" s="1102"/>
      <c r="F216" s="1102"/>
      <c r="G216" s="1102"/>
      <c r="H216" s="1102"/>
      <c r="I216" s="389" t="s">
        <v>734</v>
      </c>
      <c r="J216" s="389"/>
      <c r="K216" s="389"/>
      <c r="L216" s="1051"/>
      <c r="M216" s="68"/>
      <c r="N216" s="68"/>
      <c r="O216" s="68"/>
      <c r="P216" s="68"/>
      <c r="Q216" s="68"/>
      <c r="R216" s="68"/>
      <c r="S216" s="68"/>
      <c r="T216" s="68"/>
      <c r="U216" s="68"/>
      <c r="V216" s="68"/>
    </row>
    <row r="217" spans="1:22" ht="22.5" customHeight="1">
      <c r="A217" s="724"/>
      <c r="B217" s="68"/>
      <c r="C217" s="1107" t="s">
        <v>740</v>
      </c>
      <c r="D217" s="1108"/>
      <c r="E217" s="1108"/>
      <c r="F217" s="1108"/>
      <c r="G217" s="1108"/>
      <c r="H217" s="1109"/>
      <c r="I217" s="646"/>
      <c r="J217" s="647"/>
      <c r="K217" s="647"/>
      <c r="L217" s="648"/>
      <c r="M217" s="1097" t="s">
        <v>743</v>
      </c>
      <c r="N217" s="1095" t="s">
        <v>742</v>
      </c>
      <c r="O217" s="1095"/>
      <c r="P217" s="1095"/>
      <c r="Q217" s="1095"/>
      <c r="R217" s="1095"/>
      <c r="S217" s="1095"/>
      <c r="T217" s="1095"/>
      <c r="U217" s="68"/>
      <c r="V217" s="68"/>
    </row>
    <row r="218" spans="1:22" ht="22.5" customHeight="1">
      <c r="A218" s="724"/>
      <c r="B218" s="68"/>
      <c r="C218" s="1110"/>
      <c r="D218" s="1111"/>
      <c r="E218" s="1111"/>
      <c r="F218" s="1111"/>
      <c r="G218" s="1111"/>
      <c r="H218" s="1112"/>
      <c r="I218" s="649"/>
      <c r="J218" s="650"/>
      <c r="K218" s="650"/>
      <c r="L218" s="651"/>
      <c r="M218" s="1098"/>
      <c r="N218" s="1096"/>
      <c r="O218" s="1096"/>
      <c r="P218" s="1096"/>
      <c r="Q218" s="1096"/>
      <c r="R218" s="1096"/>
      <c r="S218" s="1096"/>
      <c r="T218" s="1096"/>
      <c r="U218" s="68"/>
      <c r="V218" s="68"/>
    </row>
    <row r="219" spans="1:22" ht="22.5" customHeight="1">
      <c r="A219" s="724"/>
      <c r="B219" s="68"/>
      <c r="C219" s="1113" t="s">
        <v>741</v>
      </c>
      <c r="D219" s="1103"/>
      <c r="E219" s="1103"/>
      <c r="F219" s="1103"/>
      <c r="G219" s="1103"/>
      <c r="H219" s="1104"/>
      <c r="I219" s="649"/>
      <c r="J219" s="650"/>
      <c r="K219" s="650"/>
      <c r="L219" s="651"/>
      <c r="M219" s="1099" t="s">
        <v>745</v>
      </c>
      <c r="N219" s="1096" t="s">
        <v>744</v>
      </c>
      <c r="O219" s="1096"/>
      <c r="P219" s="1096"/>
      <c r="Q219" s="1096"/>
      <c r="R219" s="1096"/>
      <c r="S219" s="1096"/>
      <c r="T219" s="1096"/>
      <c r="U219" s="68"/>
      <c r="V219" s="68"/>
    </row>
    <row r="220" spans="1:22" ht="22.5" customHeight="1">
      <c r="A220" s="724"/>
      <c r="B220" s="68"/>
      <c r="C220" s="1113"/>
      <c r="D220" s="1103"/>
      <c r="E220" s="1103"/>
      <c r="F220" s="1103"/>
      <c r="G220" s="1103"/>
      <c r="H220" s="1104"/>
      <c r="I220" s="649"/>
      <c r="J220" s="650"/>
      <c r="K220" s="650"/>
      <c r="L220" s="651"/>
      <c r="M220" s="1099"/>
      <c r="N220" s="1096"/>
      <c r="O220" s="1096"/>
      <c r="P220" s="1096"/>
      <c r="Q220" s="1096"/>
      <c r="R220" s="1096"/>
      <c r="S220" s="1096"/>
      <c r="T220" s="1096"/>
      <c r="U220" s="68"/>
      <c r="V220" s="68"/>
    </row>
    <row r="221" spans="1:22" ht="22.5" customHeight="1">
      <c r="A221" s="724"/>
      <c r="B221" s="68"/>
      <c r="C221" s="1113"/>
      <c r="D221" s="1103"/>
      <c r="E221" s="1103"/>
      <c r="F221" s="1103"/>
      <c r="G221" s="1103"/>
      <c r="H221" s="1104"/>
      <c r="I221" s="649"/>
      <c r="J221" s="650"/>
      <c r="K221" s="650"/>
      <c r="L221" s="651"/>
      <c r="M221" s="1099"/>
      <c r="N221" s="1096"/>
      <c r="O221" s="1096"/>
      <c r="P221" s="1096"/>
      <c r="Q221" s="1096"/>
      <c r="R221" s="1096"/>
      <c r="S221" s="1096"/>
      <c r="T221" s="1096"/>
      <c r="U221" s="68"/>
      <c r="V221" s="68"/>
    </row>
    <row r="222" spans="1:22" ht="22.5" customHeight="1">
      <c r="A222" s="724"/>
      <c r="B222" s="68"/>
      <c r="C222" s="638" t="s">
        <v>737</v>
      </c>
      <c r="D222" s="639"/>
      <c r="E222" s="1103" t="s">
        <v>738</v>
      </c>
      <c r="F222" s="1103"/>
      <c r="G222" s="1103"/>
      <c r="H222" s="1104"/>
      <c r="I222" s="649"/>
      <c r="J222" s="650"/>
      <c r="K222" s="650"/>
      <c r="L222" s="651"/>
      <c r="M222" s="1099" t="s">
        <v>746</v>
      </c>
      <c r="N222" s="1096" t="s">
        <v>747</v>
      </c>
      <c r="O222" s="1096"/>
      <c r="P222" s="1096"/>
      <c r="Q222" s="1096"/>
      <c r="R222" s="1096"/>
      <c r="S222" s="1096"/>
      <c r="T222" s="1096"/>
      <c r="U222" s="68"/>
      <c r="V222" s="68"/>
    </row>
    <row r="223" spans="1:22" ht="22.5" customHeight="1" thickBot="1">
      <c r="A223" s="724"/>
      <c r="B223" s="68"/>
      <c r="C223" s="638"/>
      <c r="D223" s="639"/>
      <c r="E223" s="1103"/>
      <c r="F223" s="1103"/>
      <c r="G223" s="1103"/>
      <c r="H223" s="1104"/>
      <c r="I223" s="652"/>
      <c r="J223" s="653"/>
      <c r="K223" s="653"/>
      <c r="L223" s="654"/>
      <c r="M223" s="1099"/>
      <c r="N223" s="1096"/>
      <c r="O223" s="1096"/>
      <c r="P223" s="1096"/>
      <c r="Q223" s="1096"/>
      <c r="R223" s="1096"/>
      <c r="S223" s="1096"/>
      <c r="T223" s="1096"/>
      <c r="U223" s="68"/>
      <c r="V223" s="68"/>
    </row>
    <row r="224" spans="1:22" ht="22.5" customHeight="1">
      <c r="A224" s="724"/>
      <c r="B224" s="68"/>
      <c r="C224" s="638"/>
      <c r="D224" s="639"/>
      <c r="E224" s="1103" t="s">
        <v>739</v>
      </c>
      <c r="F224" s="1103"/>
      <c r="G224" s="1103"/>
      <c r="H224" s="1104"/>
      <c r="I224" s="1135">
        <f>I222</f>
        <v>0</v>
      </c>
      <c r="J224" s="1135"/>
      <c r="K224" s="1135"/>
      <c r="L224" s="1136"/>
      <c r="M224" s="1099" t="s">
        <v>746</v>
      </c>
      <c r="N224" s="1096" t="s">
        <v>748</v>
      </c>
      <c r="O224" s="1096"/>
      <c r="P224" s="1096"/>
      <c r="Q224" s="1096"/>
      <c r="R224" s="1096"/>
      <c r="S224" s="1096"/>
      <c r="T224" s="1096"/>
      <c r="U224" s="68"/>
      <c r="V224" s="68"/>
    </row>
    <row r="225" spans="1:27" ht="22.5" customHeight="1">
      <c r="A225" s="724"/>
      <c r="B225" s="68"/>
      <c r="C225" s="641"/>
      <c r="D225" s="642"/>
      <c r="E225" s="1105"/>
      <c r="F225" s="1105"/>
      <c r="G225" s="1105"/>
      <c r="H225" s="1106"/>
      <c r="I225" s="1137"/>
      <c r="J225" s="1137"/>
      <c r="K225" s="1137"/>
      <c r="L225" s="1138"/>
      <c r="M225" s="1099"/>
      <c r="N225" s="1100"/>
      <c r="O225" s="1100"/>
      <c r="P225" s="1100"/>
      <c r="Q225" s="1100"/>
      <c r="R225" s="1100"/>
      <c r="S225" s="1100"/>
      <c r="T225" s="1100"/>
      <c r="U225" s="68"/>
      <c r="V225" s="68"/>
    </row>
    <row r="226" spans="1:27" ht="18.75">
      <c r="A226" s="724"/>
      <c r="B226" s="68"/>
      <c r="C226" s="68"/>
      <c r="D226" s="68"/>
      <c r="E226" s="68"/>
      <c r="F226" s="68"/>
      <c r="G226" s="68"/>
      <c r="H226" s="68"/>
      <c r="I226" s="68"/>
      <c r="J226" s="68"/>
      <c r="K226" s="68"/>
      <c r="L226" s="68"/>
      <c r="M226" s="68"/>
      <c r="N226" s="68"/>
      <c r="O226" s="68"/>
      <c r="P226" s="68"/>
      <c r="Q226" s="68"/>
      <c r="R226" s="68"/>
      <c r="S226" s="1034" t="s">
        <v>711</v>
      </c>
      <c r="T226" s="1034"/>
      <c r="U226" s="1034"/>
      <c r="V226" s="68"/>
    </row>
    <row r="227" spans="1:27" ht="18.75">
      <c r="A227" s="724"/>
      <c r="B227" s="68"/>
      <c r="C227" s="68"/>
      <c r="D227" s="68"/>
      <c r="E227" s="68"/>
      <c r="F227" s="68"/>
      <c r="G227" s="68"/>
      <c r="H227" s="68"/>
      <c r="I227" s="68"/>
      <c r="J227" s="68"/>
      <c r="K227" s="68"/>
      <c r="L227" s="68"/>
      <c r="M227" s="68"/>
      <c r="N227" s="68"/>
      <c r="O227" s="68"/>
      <c r="P227" s="68"/>
      <c r="Q227" s="68"/>
      <c r="R227" s="68"/>
      <c r="S227" s="68"/>
      <c r="T227" s="68"/>
      <c r="U227" s="68"/>
      <c r="V227" s="68"/>
    </row>
    <row r="228" spans="1:27" ht="22.5" customHeight="1">
      <c r="A228" s="724"/>
      <c r="B228" s="206" t="s">
        <v>749</v>
      </c>
      <c r="C228" s="68"/>
      <c r="D228" s="68"/>
      <c r="E228" s="68"/>
      <c r="F228" s="68"/>
      <c r="G228" s="68"/>
      <c r="H228" s="68"/>
      <c r="I228" s="68"/>
      <c r="J228" s="68"/>
      <c r="K228" s="68"/>
      <c r="L228" s="68"/>
      <c r="M228" s="68"/>
      <c r="N228" s="68"/>
      <c r="O228" s="68"/>
      <c r="P228" s="68"/>
      <c r="Q228" s="68"/>
      <c r="R228" s="68"/>
      <c r="S228" s="68"/>
      <c r="T228" s="68"/>
      <c r="U228" s="68"/>
      <c r="V228" s="68"/>
    </row>
    <row r="229" spans="1:27" ht="18.75" customHeight="1">
      <c r="A229" s="724"/>
      <c r="B229" s="68"/>
      <c r="C229" s="1083" t="s">
        <v>520</v>
      </c>
      <c r="D229" s="832"/>
      <c r="E229" s="832"/>
      <c r="F229" s="832"/>
      <c r="G229" s="832"/>
      <c r="H229" s="834" t="s">
        <v>173</v>
      </c>
      <c r="I229" s="834"/>
      <c r="J229" s="834"/>
      <c r="K229" s="834"/>
      <c r="L229" s="637" t="s">
        <v>12</v>
      </c>
      <c r="M229" s="637"/>
      <c r="N229" s="1032" t="s">
        <v>753</v>
      </c>
      <c r="O229" s="637"/>
      <c r="P229" s="637"/>
      <c r="Q229" s="637" t="s">
        <v>10</v>
      </c>
      <c r="R229" s="637"/>
      <c r="S229" s="637"/>
      <c r="T229" s="911"/>
      <c r="U229" s="107"/>
      <c r="V229" s="68"/>
      <c r="X229" s="135" t="s">
        <v>427</v>
      </c>
      <c r="Y229" s="829" t="str">
        <f>CONCATENATE(入力ガイド!E12,入力ガイド!G12,"年１月１日")</f>
        <v>令和6年１月１日</v>
      </c>
      <c r="Z229" s="829"/>
      <c r="AA229" s="829"/>
    </row>
    <row r="230" spans="1:27" ht="19.5" thickBot="1">
      <c r="A230" s="724"/>
      <c r="B230" s="68"/>
      <c r="C230" s="1145"/>
      <c r="D230" s="833"/>
      <c r="E230" s="833"/>
      <c r="F230" s="833"/>
      <c r="G230" s="833"/>
      <c r="H230" s="18" t="s">
        <v>428</v>
      </c>
      <c r="I230" s="18" t="s">
        <v>99</v>
      </c>
      <c r="J230" s="18" t="s">
        <v>98</v>
      </c>
      <c r="K230" s="18" t="s">
        <v>533</v>
      </c>
      <c r="L230" s="696"/>
      <c r="M230" s="696"/>
      <c r="N230" s="696"/>
      <c r="O230" s="696"/>
      <c r="P230" s="696"/>
      <c r="Q230" s="696"/>
      <c r="R230" s="696"/>
      <c r="S230" s="696"/>
      <c r="T230" s="1031"/>
      <c r="U230" s="107"/>
      <c r="V230" s="68"/>
      <c r="X230" s="136" t="s">
        <v>428</v>
      </c>
      <c r="Y230" s="829" t="s">
        <v>48</v>
      </c>
      <c r="Z230" s="829"/>
      <c r="AA230" s="136" t="s">
        <v>540</v>
      </c>
    </row>
    <row r="231" spans="1:27" ht="18.75" customHeight="1">
      <c r="A231" s="724"/>
      <c r="B231" s="114"/>
      <c r="C231" s="392"/>
      <c r="D231" s="393"/>
      <c r="E231" s="393"/>
      <c r="F231" s="393"/>
      <c r="G231" s="393"/>
      <c r="H231" s="393"/>
      <c r="I231" s="819"/>
      <c r="J231" s="821"/>
      <c r="K231" s="823"/>
      <c r="L231" s="393"/>
      <c r="M231" s="393"/>
      <c r="N231" s="1139"/>
      <c r="O231" s="1139"/>
      <c r="P231" s="1139"/>
      <c r="Q231" s="1141"/>
      <c r="R231" s="1141"/>
      <c r="S231" s="1141"/>
      <c r="T231" s="1142"/>
      <c r="U231" s="115"/>
      <c r="V231" s="68"/>
      <c r="X231" s="780" t="str">
        <f>IF(H231="明治","M",IF(H231="大正","T",IF(H231="昭和","S",IF(H231="平成","H",IF(H231="令和","R","")))))</f>
        <v/>
      </c>
      <c r="Y231" s="780" t="str">
        <f>CONCATENATE(X231,I231,"/",J231,"/",K231)</f>
        <v>//</v>
      </c>
      <c r="Z231" s="780"/>
      <c r="AA231" s="780">
        <f>IF(X231="",0,IF(ISERROR(DATEDIF(Y231,Y229,"Y")),0,DATEDIF(Y231,Y229,"Y")))</f>
        <v>0</v>
      </c>
    </row>
    <row r="232" spans="1:27" ht="20.25" thickBot="1">
      <c r="A232" s="724"/>
      <c r="B232" s="114"/>
      <c r="C232" s="460"/>
      <c r="D232" s="461"/>
      <c r="E232" s="461"/>
      <c r="F232" s="461"/>
      <c r="G232" s="461"/>
      <c r="H232" s="461"/>
      <c r="I232" s="826"/>
      <c r="J232" s="827"/>
      <c r="K232" s="828"/>
      <c r="L232" s="461"/>
      <c r="M232" s="461"/>
      <c r="N232" s="1140"/>
      <c r="O232" s="1140"/>
      <c r="P232" s="1140"/>
      <c r="Q232" s="1143"/>
      <c r="R232" s="1143"/>
      <c r="S232" s="1143"/>
      <c r="T232" s="1144"/>
      <c r="U232" s="115"/>
      <c r="V232" s="68"/>
      <c r="X232" s="780"/>
      <c r="Y232" s="780"/>
      <c r="Z232" s="780"/>
      <c r="AA232" s="780"/>
    </row>
    <row r="233" spans="1:27" ht="22.5" customHeight="1">
      <c r="A233" s="724"/>
      <c r="B233" s="68"/>
      <c r="C233" s="1114" t="s">
        <v>751</v>
      </c>
      <c r="D233" s="1115"/>
      <c r="E233" s="1116"/>
      <c r="F233" s="1120"/>
      <c r="G233" s="1121"/>
      <c r="H233" s="1121"/>
      <c r="I233" s="1121"/>
      <c r="J233" s="1121"/>
      <c r="K233" s="1121"/>
      <c r="L233" s="1121"/>
      <c r="M233" s="1121"/>
      <c r="N233" s="1121"/>
      <c r="O233" s="1121"/>
      <c r="P233" s="1121"/>
      <c r="Q233" s="1121"/>
      <c r="R233" s="1121"/>
      <c r="S233" s="1121"/>
      <c r="T233" s="1122"/>
      <c r="U233" s="68"/>
      <c r="V233" s="68"/>
    </row>
    <row r="234" spans="1:27" ht="22.5" customHeight="1" thickBot="1">
      <c r="A234" s="724"/>
      <c r="B234" s="68"/>
      <c r="C234" s="1117"/>
      <c r="D234" s="1118"/>
      <c r="E234" s="1119"/>
      <c r="F234" s="1123"/>
      <c r="G234" s="429"/>
      <c r="H234" s="429"/>
      <c r="I234" s="429"/>
      <c r="J234" s="429"/>
      <c r="K234" s="429"/>
      <c r="L234" s="429"/>
      <c r="M234" s="429"/>
      <c r="N234" s="429"/>
      <c r="O234" s="429"/>
      <c r="P234" s="429"/>
      <c r="Q234" s="429"/>
      <c r="R234" s="429"/>
      <c r="S234" s="429"/>
      <c r="T234" s="1124"/>
      <c r="U234" s="68"/>
      <c r="V234" s="68"/>
    </row>
    <row r="235" spans="1:27" ht="6" customHeight="1">
      <c r="A235" s="724"/>
      <c r="B235" s="68"/>
      <c r="C235" s="106"/>
      <c r="D235" s="107"/>
      <c r="E235" s="107"/>
      <c r="F235" s="116"/>
      <c r="G235" s="116"/>
      <c r="H235" s="116"/>
      <c r="I235" s="116"/>
      <c r="J235" s="116"/>
      <c r="K235" s="116"/>
      <c r="L235" s="116"/>
      <c r="M235" s="116"/>
      <c r="N235" s="116"/>
      <c r="O235" s="116"/>
      <c r="P235" s="116"/>
      <c r="Q235" s="116"/>
      <c r="R235" s="116"/>
      <c r="S235" s="116"/>
      <c r="T235" s="116"/>
      <c r="U235" s="68"/>
      <c r="V235" s="68"/>
    </row>
    <row r="236" spans="1:27" ht="22.5" customHeight="1">
      <c r="A236" s="724"/>
      <c r="B236" s="185" t="s">
        <v>764</v>
      </c>
      <c r="C236" s="203"/>
      <c r="D236" s="204"/>
      <c r="E236" s="204"/>
      <c r="F236" s="205"/>
      <c r="G236" s="205"/>
      <c r="H236" s="205"/>
      <c r="I236" s="205"/>
      <c r="J236" s="205"/>
      <c r="K236" s="205"/>
      <c r="L236" s="205"/>
      <c r="M236" s="205"/>
      <c r="N236" s="205"/>
      <c r="O236" s="205"/>
      <c r="P236" s="205"/>
      <c r="Q236" s="205"/>
      <c r="R236" s="205"/>
      <c r="S236" s="205"/>
      <c r="T236" s="205"/>
      <c r="U236" s="187"/>
      <c r="V236" s="68"/>
    </row>
    <row r="237" spans="1:27" ht="18.75">
      <c r="A237" s="724"/>
      <c r="B237" s="188" t="s">
        <v>760</v>
      </c>
      <c r="C237" s="101" t="s">
        <v>763</v>
      </c>
      <c r="D237" s="102"/>
      <c r="E237" s="102"/>
      <c r="F237" s="103"/>
      <c r="G237" s="103"/>
      <c r="H237" s="103"/>
      <c r="I237" s="103"/>
      <c r="J237" s="103"/>
      <c r="K237" s="103"/>
      <c r="L237" s="103"/>
      <c r="M237" s="103"/>
      <c r="N237" s="103"/>
      <c r="O237" s="103"/>
      <c r="P237" s="103"/>
      <c r="Q237" s="103"/>
      <c r="R237" s="103"/>
      <c r="S237" s="103"/>
      <c r="T237" s="103"/>
      <c r="U237" s="189"/>
      <c r="V237" s="68"/>
    </row>
    <row r="238" spans="1:27" ht="18.75">
      <c r="A238" s="724"/>
      <c r="B238" s="188"/>
      <c r="C238" s="68"/>
      <c r="D238" s="1125" t="s">
        <v>754</v>
      </c>
      <c r="E238" s="1132" t="s">
        <v>756</v>
      </c>
      <c r="F238" s="1132"/>
      <c r="G238" s="1132"/>
      <c r="H238" s="1132"/>
      <c r="I238" s="1132"/>
      <c r="J238" s="1132"/>
      <c r="K238" s="1132"/>
      <c r="L238" s="1132"/>
      <c r="M238" s="1132"/>
      <c r="N238" s="1133"/>
      <c r="O238" s="103"/>
      <c r="P238" s="103"/>
      <c r="Q238" s="103"/>
      <c r="R238" s="103"/>
      <c r="S238" s="103"/>
      <c r="T238" s="103"/>
      <c r="U238" s="189"/>
      <c r="V238" s="68"/>
    </row>
    <row r="239" spans="1:27" ht="18.75">
      <c r="A239" s="724"/>
      <c r="B239" s="188"/>
      <c r="C239" s="68"/>
      <c r="D239" s="1126"/>
      <c r="E239" s="1130" t="s">
        <v>757</v>
      </c>
      <c r="F239" s="1130"/>
      <c r="G239" s="1130"/>
      <c r="H239" s="1130"/>
      <c r="I239" s="1130"/>
      <c r="J239" s="1130"/>
      <c r="K239" s="1130"/>
      <c r="L239" s="1130"/>
      <c r="M239" s="1130"/>
      <c r="N239" s="1131"/>
      <c r="O239" s="103"/>
      <c r="P239" s="103"/>
      <c r="Q239" s="103"/>
      <c r="R239" s="103"/>
      <c r="S239" s="103"/>
      <c r="T239" s="103"/>
      <c r="U239" s="189"/>
      <c r="V239" s="68"/>
    </row>
    <row r="240" spans="1:27" ht="18.75">
      <c r="A240" s="724"/>
      <c r="B240" s="188"/>
      <c r="C240" s="68"/>
      <c r="D240" s="1127"/>
      <c r="E240" s="1128" t="s">
        <v>758</v>
      </c>
      <c r="F240" s="1128"/>
      <c r="G240" s="1128"/>
      <c r="H240" s="1128"/>
      <c r="I240" s="1128"/>
      <c r="J240" s="1128"/>
      <c r="K240" s="1128"/>
      <c r="L240" s="1128"/>
      <c r="M240" s="1128"/>
      <c r="N240" s="1129"/>
      <c r="O240" s="103"/>
      <c r="P240" s="103"/>
      <c r="Q240" s="103"/>
      <c r="R240" s="103"/>
      <c r="S240" s="103"/>
      <c r="T240" s="103"/>
      <c r="U240" s="189"/>
      <c r="V240" s="68"/>
    </row>
    <row r="241" spans="1:22" ht="6" customHeight="1">
      <c r="A241" s="724"/>
      <c r="B241" s="188"/>
      <c r="C241" s="101"/>
      <c r="D241" s="102"/>
      <c r="E241" s="102"/>
      <c r="F241" s="103"/>
      <c r="G241" s="103"/>
      <c r="H241" s="103"/>
      <c r="I241" s="103"/>
      <c r="J241" s="103"/>
      <c r="K241" s="103"/>
      <c r="L241" s="103"/>
      <c r="M241" s="103"/>
      <c r="N241" s="103"/>
      <c r="O241" s="103"/>
      <c r="P241" s="103"/>
      <c r="Q241" s="103"/>
      <c r="R241" s="103"/>
      <c r="S241" s="103"/>
      <c r="T241" s="103"/>
      <c r="U241" s="189"/>
      <c r="V241" s="68"/>
    </row>
    <row r="242" spans="1:22" ht="22.5" customHeight="1">
      <c r="A242" s="68"/>
      <c r="B242" s="188"/>
      <c r="C242" s="101" t="s">
        <v>755</v>
      </c>
      <c r="D242" s="102"/>
      <c r="E242" s="101"/>
      <c r="F242" s="103"/>
      <c r="G242" s="103"/>
      <c r="H242" s="103"/>
      <c r="I242" s="103"/>
      <c r="J242" s="103"/>
      <c r="K242" s="103"/>
      <c r="L242" s="103"/>
      <c r="M242" s="103"/>
      <c r="N242" s="103"/>
      <c r="O242" s="103"/>
      <c r="P242" s="103"/>
      <c r="Q242" s="103"/>
      <c r="R242" s="103"/>
      <c r="S242" s="103"/>
      <c r="T242" s="103"/>
      <c r="U242" s="189"/>
      <c r="V242" s="68"/>
    </row>
    <row r="243" spans="1:22" ht="22.5" customHeight="1">
      <c r="A243" s="68"/>
      <c r="B243" s="188"/>
      <c r="C243" s="101" t="s">
        <v>761</v>
      </c>
      <c r="D243" s="102"/>
      <c r="E243" s="101"/>
      <c r="F243" s="103"/>
      <c r="G243" s="103"/>
      <c r="H243" s="103"/>
      <c r="I243" s="103"/>
      <c r="J243" s="103"/>
      <c r="K243" s="103"/>
      <c r="L243" s="103"/>
      <c r="M243" s="103"/>
      <c r="N243" s="103"/>
      <c r="O243" s="103"/>
      <c r="P243" s="103"/>
      <c r="Q243" s="103"/>
      <c r="R243" s="103"/>
      <c r="S243" s="103"/>
      <c r="T243" s="103"/>
      <c r="U243" s="189"/>
      <c r="V243" s="68"/>
    </row>
    <row r="244" spans="1:22" ht="22.5" customHeight="1">
      <c r="A244" s="68"/>
      <c r="B244" s="188"/>
      <c r="C244" s="101" t="s">
        <v>762</v>
      </c>
      <c r="D244" s="102"/>
      <c r="E244" s="101"/>
      <c r="F244" s="103"/>
      <c r="G244" s="103"/>
      <c r="H244" s="103"/>
      <c r="I244" s="103"/>
      <c r="J244" s="103"/>
      <c r="K244" s="103"/>
      <c r="L244" s="103"/>
      <c r="M244" s="103"/>
      <c r="N244" s="103"/>
      <c r="O244" s="103"/>
      <c r="P244" s="103"/>
      <c r="Q244" s="103"/>
      <c r="R244" s="103"/>
      <c r="S244" s="103"/>
      <c r="T244" s="103"/>
      <c r="U244" s="189"/>
      <c r="V244" s="68"/>
    </row>
    <row r="245" spans="1:22" ht="6" customHeight="1">
      <c r="A245" s="68"/>
      <c r="B245" s="188"/>
      <c r="C245" s="101"/>
      <c r="D245" s="102"/>
      <c r="E245" s="102"/>
      <c r="F245" s="103"/>
      <c r="G245" s="103"/>
      <c r="H245" s="103"/>
      <c r="I245" s="103"/>
      <c r="J245" s="103"/>
      <c r="K245" s="103"/>
      <c r="L245" s="103"/>
      <c r="M245" s="103"/>
      <c r="N245" s="103"/>
      <c r="O245" s="103"/>
      <c r="P245" s="103"/>
      <c r="Q245" s="103"/>
      <c r="R245" s="103"/>
      <c r="S245" s="103"/>
      <c r="T245" s="103"/>
      <c r="U245" s="189"/>
      <c r="V245" s="68"/>
    </row>
    <row r="246" spans="1:22" ht="60.75" customHeight="1">
      <c r="A246" s="68"/>
      <c r="B246" s="188"/>
      <c r="C246" s="104" t="s">
        <v>759</v>
      </c>
      <c r="D246" s="1134" t="s">
        <v>765</v>
      </c>
      <c r="E246" s="1134"/>
      <c r="F246" s="1134"/>
      <c r="G246" s="1134"/>
      <c r="H246" s="1134"/>
      <c r="I246" s="1134"/>
      <c r="J246" s="1134"/>
      <c r="K246" s="1134"/>
      <c r="L246" s="1134"/>
      <c r="M246" s="1134"/>
      <c r="N246" s="1134"/>
      <c r="O246" s="1134"/>
      <c r="P246" s="1134"/>
      <c r="Q246" s="1134"/>
      <c r="R246" s="1134"/>
      <c r="S246" s="1134"/>
      <c r="T246" s="1134"/>
      <c r="U246" s="189"/>
      <c r="V246" s="68"/>
    </row>
    <row r="247" spans="1:22" ht="22.5" customHeight="1">
      <c r="A247" s="68"/>
      <c r="B247" s="190"/>
      <c r="C247" s="196"/>
      <c r="D247" s="196"/>
      <c r="E247" s="196"/>
      <c r="F247" s="196"/>
      <c r="G247" s="196"/>
      <c r="H247" s="196"/>
      <c r="I247" s="196"/>
      <c r="J247" s="196"/>
      <c r="K247" s="196"/>
      <c r="L247" s="196"/>
      <c r="M247" s="196"/>
      <c r="N247" s="196"/>
      <c r="O247" s="196"/>
      <c r="P247" s="196"/>
      <c r="Q247" s="196"/>
      <c r="R247" s="196"/>
      <c r="S247" s="196"/>
      <c r="T247" s="196"/>
      <c r="U247" s="197"/>
      <c r="V247" s="68"/>
    </row>
    <row r="248" spans="1:22" ht="22.5" customHeight="1">
      <c r="A248" s="68"/>
      <c r="B248" s="68"/>
      <c r="C248" s="68"/>
      <c r="D248" s="68"/>
      <c r="E248" s="68"/>
      <c r="F248" s="68"/>
      <c r="G248" s="68"/>
      <c r="H248" s="68"/>
      <c r="I248" s="68"/>
      <c r="J248" s="68"/>
      <c r="K248" s="68"/>
      <c r="L248" s="68"/>
      <c r="M248" s="68"/>
      <c r="N248" s="68"/>
      <c r="O248" s="68"/>
      <c r="P248" s="68"/>
      <c r="Q248" s="68"/>
      <c r="R248" s="68"/>
      <c r="S248" s="1034" t="s">
        <v>778</v>
      </c>
      <c r="T248" s="1034"/>
      <c r="U248" s="1034"/>
      <c r="V248" s="68"/>
    </row>
    <row r="249" spans="1:22" ht="22.5" customHeight="1">
      <c r="A249" s="68"/>
      <c r="B249" s="68"/>
      <c r="C249" s="68"/>
      <c r="D249" s="68"/>
      <c r="E249" s="68"/>
      <c r="F249" s="68"/>
      <c r="G249" s="68"/>
      <c r="H249" s="68"/>
      <c r="I249" s="68"/>
      <c r="J249" s="68"/>
      <c r="K249" s="68"/>
      <c r="L249" s="68"/>
      <c r="M249" s="68"/>
      <c r="N249" s="68"/>
      <c r="O249" s="68"/>
      <c r="P249" s="68"/>
      <c r="Q249" s="68"/>
      <c r="R249" s="68"/>
      <c r="S249" s="1034" t="s">
        <v>711</v>
      </c>
      <c r="T249" s="1034"/>
      <c r="U249" s="1034"/>
    </row>
  </sheetData>
  <sheetProtection algorithmName="SHA-512" hashValue="Zl/cGHgcj8lxol937eXUklEFY9hJI/luCWbvbQE6wT1dk05JXfAG8/d7h+YPqF2C9BG4tJ/9oS7lCH0J1Wup1w==" saltValue="U2SL7vAVbg4U+xIygv5RJQ==" spinCount="100000" sheet="1" objects="1" scenarios="1"/>
  <mergeCells count="565">
    <mergeCell ref="S248:U248"/>
    <mergeCell ref="S249:U249"/>
    <mergeCell ref="J153:L153"/>
    <mergeCell ref="J154:L154"/>
    <mergeCell ref="S82:U82"/>
    <mergeCell ref="K81:N81"/>
    <mergeCell ref="O81:Q81"/>
    <mergeCell ref="A215:A227"/>
    <mergeCell ref="S226:U226"/>
    <mergeCell ref="A228:A241"/>
    <mergeCell ref="L89:O89"/>
    <mergeCell ref="L88:O88"/>
    <mergeCell ref="L87:O87"/>
    <mergeCell ref="P87:U87"/>
    <mergeCell ref="P88:U88"/>
    <mergeCell ref="P89:U89"/>
    <mergeCell ref="S211:U211"/>
    <mergeCell ref="S212:U212"/>
    <mergeCell ref="A208:A214"/>
    <mergeCell ref="A96:A110"/>
    <mergeCell ref="A179:A190"/>
    <mergeCell ref="A163:A176"/>
    <mergeCell ref="A191:A202"/>
    <mergeCell ref="S206:U206"/>
    <mergeCell ref="A203:A207"/>
    <mergeCell ref="B136:H136"/>
    <mergeCell ref="I136:M136"/>
    <mergeCell ref="N136:U136"/>
    <mergeCell ref="X196:X197"/>
    <mergeCell ref="S188:U188"/>
    <mergeCell ref="S189:U189"/>
    <mergeCell ref="X184:X185"/>
    <mergeCell ref="S175:U175"/>
    <mergeCell ref="B177:U177"/>
    <mergeCell ref="C173:H173"/>
    <mergeCell ref="I173:N173"/>
    <mergeCell ref="O173:T173"/>
    <mergeCell ref="C174:T174"/>
    <mergeCell ref="C172:H172"/>
    <mergeCell ref="I172:N172"/>
    <mergeCell ref="O172:T172"/>
    <mergeCell ref="J152:O152"/>
    <mergeCell ref="P154:U154"/>
    <mergeCell ref="P155:U155"/>
    <mergeCell ref="P156:U156"/>
    <mergeCell ref="J156:O156"/>
    <mergeCell ref="D156:I156"/>
    <mergeCell ref="O159:Q160"/>
    <mergeCell ref="B163:U163"/>
    <mergeCell ref="Y196:Z197"/>
    <mergeCell ref="AA196:AA197"/>
    <mergeCell ref="C198:C199"/>
    <mergeCell ref="D198:G199"/>
    <mergeCell ref="X198:X199"/>
    <mergeCell ref="Y198:Z199"/>
    <mergeCell ref="AA198:AA199"/>
    <mergeCell ref="H196:J197"/>
    <mergeCell ref="H198:J199"/>
    <mergeCell ref="K196:T197"/>
    <mergeCell ref="K198:T199"/>
    <mergeCell ref="C196:C197"/>
    <mergeCell ref="D196:G197"/>
    <mergeCell ref="Y192:AA192"/>
    <mergeCell ref="Y193:Z193"/>
    <mergeCell ref="C194:C195"/>
    <mergeCell ref="D194:G195"/>
    <mergeCell ref="X194:X195"/>
    <mergeCell ref="Y194:Z195"/>
    <mergeCell ref="AA194:AA195"/>
    <mergeCell ref="H192:J193"/>
    <mergeCell ref="H194:J195"/>
    <mergeCell ref="K192:T193"/>
    <mergeCell ref="Y184:Z185"/>
    <mergeCell ref="AA184:AA185"/>
    <mergeCell ref="C186:C187"/>
    <mergeCell ref="D186:G187"/>
    <mergeCell ref="H186:H187"/>
    <mergeCell ref="I186:I187"/>
    <mergeCell ref="J186:J187"/>
    <mergeCell ref="K186:K187"/>
    <mergeCell ref="L186:M187"/>
    <mergeCell ref="N186:O187"/>
    <mergeCell ref="P186:Q187"/>
    <mergeCell ref="R186:T187"/>
    <mergeCell ref="X186:X187"/>
    <mergeCell ref="Y186:Z187"/>
    <mergeCell ref="AA186:AA187"/>
    <mergeCell ref="D184:G185"/>
    <mergeCell ref="H184:H185"/>
    <mergeCell ref="I184:I185"/>
    <mergeCell ref="J184:J185"/>
    <mergeCell ref="K184:K185"/>
    <mergeCell ref="Y180:AA180"/>
    <mergeCell ref="Y181:Z181"/>
    <mergeCell ref="H182:H183"/>
    <mergeCell ref="I182:I183"/>
    <mergeCell ref="J182:J183"/>
    <mergeCell ref="K182:K183"/>
    <mergeCell ref="L182:M183"/>
    <mergeCell ref="X182:X183"/>
    <mergeCell ref="Y182:Z183"/>
    <mergeCell ref="AA182:AA183"/>
    <mergeCell ref="N180:O181"/>
    <mergeCell ref="N182:O183"/>
    <mergeCell ref="R180:T181"/>
    <mergeCell ref="R182:T183"/>
    <mergeCell ref="P180:Q181"/>
    <mergeCell ref="P182:Q183"/>
    <mergeCell ref="Y229:AA229"/>
    <mergeCell ref="Y230:Z230"/>
    <mergeCell ref="C231:G232"/>
    <mergeCell ref="H231:H232"/>
    <mergeCell ref="I231:I232"/>
    <mergeCell ref="J231:J232"/>
    <mergeCell ref="K231:K232"/>
    <mergeCell ref="L231:M232"/>
    <mergeCell ref="N231:P232"/>
    <mergeCell ref="X231:X232"/>
    <mergeCell ref="Y231:Z232"/>
    <mergeCell ref="AA231:AA232"/>
    <mergeCell ref="Q229:T230"/>
    <mergeCell ref="Q231:T232"/>
    <mergeCell ref="C229:G230"/>
    <mergeCell ref="H229:K229"/>
    <mergeCell ref="L229:M230"/>
    <mergeCell ref="N229:P230"/>
    <mergeCell ref="C233:E234"/>
    <mergeCell ref="F233:T234"/>
    <mergeCell ref="D238:D240"/>
    <mergeCell ref="E240:N240"/>
    <mergeCell ref="E239:N239"/>
    <mergeCell ref="E238:N238"/>
    <mergeCell ref="D246:T246"/>
    <mergeCell ref="I219:L221"/>
    <mergeCell ref="I222:L223"/>
    <mergeCell ref="I224:L225"/>
    <mergeCell ref="N217:T218"/>
    <mergeCell ref="M217:M218"/>
    <mergeCell ref="N219:T221"/>
    <mergeCell ref="M219:M221"/>
    <mergeCell ref="M222:M223"/>
    <mergeCell ref="N222:T223"/>
    <mergeCell ref="N224:T225"/>
    <mergeCell ref="M224:M225"/>
    <mergeCell ref="C216:H216"/>
    <mergeCell ref="E222:H223"/>
    <mergeCell ref="E224:H225"/>
    <mergeCell ref="C222:D225"/>
    <mergeCell ref="C217:H218"/>
    <mergeCell ref="C219:H221"/>
    <mergeCell ref="I216:L216"/>
    <mergeCell ref="I217:L218"/>
    <mergeCell ref="N204:T205"/>
    <mergeCell ref="C204:M204"/>
    <mergeCell ref="C205:M205"/>
    <mergeCell ref="C212:H212"/>
    <mergeCell ref="C211:H211"/>
    <mergeCell ref="I211:M211"/>
    <mergeCell ref="I212:M212"/>
    <mergeCell ref="H180:K180"/>
    <mergeCell ref="L180:M181"/>
    <mergeCell ref="D180:G181"/>
    <mergeCell ref="D182:G183"/>
    <mergeCell ref="C180:C181"/>
    <mergeCell ref="C182:C183"/>
    <mergeCell ref="C184:C185"/>
    <mergeCell ref="L184:M185"/>
    <mergeCell ref="N184:O185"/>
    <mergeCell ref="P184:Q185"/>
    <mergeCell ref="R184:T185"/>
    <mergeCell ref="S201:U201"/>
    <mergeCell ref="R200:U200"/>
    <mergeCell ref="C209:T210"/>
    <mergeCell ref="K194:T195"/>
    <mergeCell ref="C192:C193"/>
    <mergeCell ref="D192:G193"/>
    <mergeCell ref="A1:A8"/>
    <mergeCell ref="S13:U13"/>
    <mergeCell ref="A25:A37"/>
    <mergeCell ref="S50:U50"/>
    <mergeCell ref="A52:A68"/>
    <mergeCell ref="S68:U68"/>
    <mergeCell ref="S77:U77"/>
    <mergeCell ref="A70:A77"/>
    <mergeCell ref="A79:A84"/>
    <mergeCell ref="K72:T72"/>
    <mergeCell ref="G72:I72"/>
    <mergeCell ref="D72:F72"/>
    <mergeCell ref="B72:C72"/>
    <mergeCell ref="N54:Q54"/>
    <mergeCell ref="R54:U54"/>
    <mergeCell ref="N55:Q55"/>
    <mergeCell ref="N56:Q56"/>
    <mergeCell ref="R55:U55"/>
    <mergeCell ref="R56:U56"/>
    <mergeCell ref="R57:U57"/>
    <mergeCell ref="B57:Q57"/>
    <mergeCell ref="B55:D55"/>
    <mergeCell ref="B56:D56"/>
    <mergeCell ref="J55:M55"/>
    <mergeCell ref="S94:U94"/>
    <mergeCell ref="A85:A95"/>
    <mergeCell ref="S110:U110"/>
    <mergeCell ref="A112:A137"/>
    <mergeCell ref="S148:U148"/>
    <mergeCell ref="A150:A161"/>
    <mergeCell ref="S161:U161"/>
    <mergeCell ref="C165:T166"/>
    <mergeCell ref="C170:K170"/>
    <mergeCell ref="L170:T170"/>
    <mergeCell ref="C169:T169"/>
    <mergeCell ref="C92:T92"/>
    <mergeCell ref="C93:U93"/>
    <mergeCell ref="C146:T146"/>
    <mergeCell ref="C147:U147"/>
    <mergeCell ref="C145:T145"/>
    <mergeCell ref="B152:C156"/>
    <mergeCell ref="B159:I159"/>
    <mergeCell ref="B160:I160"/>
    <mergeCell ref="J159:L159"/>
    <mergeCell ref="J160:L160"/>
    <mergeCell ref="M159:N160"/>
    <mergeCell ref="D154:I154"/>
    <mergeCell ref="D155:I155"/>
    <mergeCell ref="T140:U140"/>
    <mergeCell ref="T141:U141"/>
    <mergeCell ref="T142:U142"/>
    <mergeCell ref="B150:U150"/>
    <mergeCell ref="L141:M141"/>
    <mergeCell ref="L142:M142"/>
    <mergeCell ref="D141:I142"/>
    <mergeCell ref="D140:I140"/>
    <mergeCell ref="P152:U153"/>
    <mergeCell ref="D152:I153"/>
    <mergeCell ref="J155:O155"/>
    <mergeCell ref="B139:I139"/>
    <mergeCell ref="N140:S140"/>
    <mergeCell ref="N141:S141"/>
    <mergeCell ref="N142:S142"/>
    <mergeCell ref="L139:S139"/>
    <mergeCell ref="B141:C142"/>
    <mergeCell ref="B140:C140"/>
    <mergeCell ref="J139:K139"/>
    <mergeCell ref="J140:K140"/>
    <mergeCell ref="J141:K142"/>
    <mergeCell ref="T139:U139"/>
    <mergeCell ref="L140:M140"/>
    <mergeCell ref="B73:C74"/>
    <mergeCell ref="B75:C76"/>
    <mergeCell ref="G73:I74"/>
    <mergeCell ref="D73:F74"/>
    <mergeCell ref="D75:F76"/>
    <mergeCell ref="G75:I76"/>
    <mergeCell ref="K73:M74"/>
    <mergeCell ref="N73:T74"/>
    <mergeCell ref="K75:M76"/>
    <mergeCell ref="N75:T76"/>
    <mergeCell ref="B79:U79"/>
    <mergeCell ref="B81:C81"/>
    <mergeCell ref="D81:J81"/>
    <mergeCell ref="B98:C99"/>
    <mergeCell ref="D101:I101"/>
    <mergeCell ref="B96:U96"/>
    <mergeCell ref="L104:O104"/>
    <mergeCell ref="P104:S104"/>
    <mergeCell ref="T104:U104"/>
    <mergeCell ref="L105:M109"/>
    <mergeCell ref="T105:U105"/>
    <mergeCell ref="T106:U106"/>
    <mergeCell ref="J56:M56"/>
    <mergeCell ref="B60:D60"/>
    <mergeCell ref="B61:D62"/>
    <mergeCell ref="E62:N62"/>
    <mergeCell ref="E61:N61"/>
    <mergeCell ref="E60:N60"/>
    <mergeCell ref="B70:U70"/>
    <mergeCell ref="E56:I56"/>
    <mergeCell ref="E54:I54"/>
    <mergeCell ref="C65:T65"/>
    <mergeCell ref="C66:T66"/>
    <mergeCell ref="C67:U67"/>
    <mergeCell ref="E55:I55"/>
    <mergeCell ref="J54:M54"/>
    <mergeCell ref="P28:U28"/>
    <mergeCell ref="S29:U29"/>
    <mergeCell ref="S30:U30"/>
    <mergeCell ref="S31:U31"/>
    <mergeCell ref="P29:R29"/>
    <mergeCell ref="P30:R30"/>
    <mergeCell ref="P31:R31"/>
    <mergeCell ref="E28:I28"/>
    <mergeCell ref="E29:I29"/>
    <mergeCell ref="E30:I30"/>
    <mergeCell ref="E31:I31"/>
    <mergeCell ref="P34:U34"/>
    <mergeCell ref="S35:U35"/>
    <mergeCell ref="S36:U36"/>
    <mergeCell ref="S37:U37"/>
    <mergeCell ref="P35:R35"/>
    <mergeCell ref="P36:R36"/>
    <mergeCell ref="B43:D43"/>
    <mergeCell ref="E40:G40"/>
    <mergeCell ref="P40:U40"/>
    <mergeCell ref="H42:J42"/>
    <mergeCell ref="H43:J43"/>
    <mergeCell ref="P41:U41"/>
    <mergeCell ref="P42:U42"/>
    <mergeCell ref="P43:U43"/>
    <mergeCell ref="E42:G42"/>
    <mergeCell ref="E43:G43"/>
    <mergeCell ref="B40:D40"/>
    <mergeCell ref="E41:G41"/>
    <mergeCell ref="H41:J41"/>
    <mergeCell ref="P37:R37"/>
    <mergeCell ref="E34:I34"/>
    <mergeCell ref="E35:I35"/>
    <mergeCell ref="J34:L34"/>
    <mergeCell ref="M34:O34"/>
    <mergeCell ref="B52:U52"/>
    <mergeCell ref="B54:D54"/>
    <mergeCell ref="K43:O43"/>
    <mergeCell ref="C48:T48"/>
    <mergeCell ref="P44:U44"/>
    <mergeCell ref="B44:O44"/>
    <mergeCell ref="K41:O41"/>
    <mergeCell ref="K42:O42"/>
    <mergeCell ref="E37:I37"/>
    <mergeCell ref="B41:D41"/>
    <mergeCell ref="B42:D42"/>
    <mergeCell ref="B35:B37"/>
    <mergeCell ref="C35:D35"/>
    <mergeCell ref="H40:J40"/>
    <mergeCell ref="K40:O40"/>
    <mergeCell ref="C36:D36"/>
    <mergeCell ref="C37:D37"/>
    <mergeCell ref="J35:L35"/>
    <mergeCell ref="J36:L36"/>
    <mergeCell ref="J37:L37"/>
    <mergeCell ref="E36:I36"/>
    <mergeCell ref="M35:O35"/>
    <mergeCell ref="M36:O36"/>
    <mergeCell ref="M37:O37"/>
    <mergeCell ref="B25:U25"/>
    <mergeCell ref="C47:T47"/>
    <mergeCell ref="C49:U49"/>
    <mergeCell ref="B1:U1"/>
    <mergeCell ref="C3:G3"/>
    <mergeCell ref="C4:G4"/>
    <mergeCell ref="C5:G5"/>
    <mergeCell ref="C6:G6"/>
    <mergeCell ref="C7:G7"/>
    <mergeCell ref="C16:F16"/>
    <mergeCell ref="G16:T16"/>
    <mergeCell ref="C17:F17"/>
    <mergeCell ref="G17:T17"/>
    <mergeCell ref="C21:T21"/>
    <mergeCell ref="C22:U22"/>
    <mergeCell ref="H3:K3"/>
    <mergeCell ref="H4:K4"/>
    <mergeCell ref="H5:K5"/>
    <mergeCell ref="H6:K6"/>
    <mergeCell ref="H7:K7"/>
    <mergeCell ref="C18:F18"/>
    <mergeCell ref="G18:T18"/>
    <mergeCell ref="C19:F19"/>
    <mergeCell ref="G19:T19"/>
    <mergeCell ref="C20:T20"/>
    <mergeCell ref="S9:U9"/>
    <mergeCell ref="S10:U10"/>
    <mergeCell ref="N7:R7"/>
    <mergeCell ref="N9:R9"/>
    <mergeCell ref="C11:G11"/>
    <mergeCell ref="H9:K9"/>
    <mergeCell ref="H13:K13"/>
    <mergeCell ref="H12:K12"/>
    <mergeCell ref="H11:K11"/>
    <mergeCell ref="H10:K10"/>
    <mergeCell ref="C9:G9"/>
    <mergeCell ref="C10:G10"/>
    <mergeCell ref="N10:R10"/>
    <mergeCell ref="C12:G12"/>
    <mergeCell ref="C13:G13"/>
    <mergeCell ref="N3:R3"/>
    <mergeCell ref="N4:R4"/>
    <mergeCell ref="N5:R5"/>
    <mergeCell ref="N6:R6"/>
    <mergeCell ref="S3:U3"/>
    <mergeCell ref="S4:U4"/>
    <mergeCell ref="S5:U5"/>
    <mergeCell ref="S6:U6"/>
    <mergeCell ref="S7:U7"/>
    <mergeCell ref="B34:D34"/>
    <mergeCell ref="B28:D28"/>
    <mergeCell ref="J28:L28"/>
    <mergeCell ref="M28:O28"/>
    <mergeCell ref="B29:B31"/>
    <mergeCell ref="C29:D29"/>
    <mergeCell ref="J29:L29"/>
    <mergeCell ref="M29:O29"/>
    <mergeCell ref="C31:D31"/>
    <mergeCell ref="J30:L30"/>
    <mergeCell ref="M30:O30"/>
    <mergeCell ref="C30:D30"/>
    <mergeCell ref="J31:L31"/>
    <mergeCell ref="M31:O31"/>
    <mergeCell ref="P107:S107"/>
    <mergeCell ref="T107:U107"/>
    <mergeCell ref="F109:I109"/>
    <mergeCell ref="J108:K108"/>
    <mergeCell ref="J109:K109"/>
    <mergeCell ref="B105:C109"/>
    <mergeCell ref="D105:E106"/>
    <mergeCell ref="D107:E109"/>
    <mergeCell ref="F105:G106"/>
    <mergeCell ref="H105:I105"/>
    <mergeCell ref="H106:I106"/>
    <mergeCell ref="J105:K105"/>
    <mergeCell ref="J106:K106"/>
    <mergeCell ref="J104:K104"/>
    <mergeCell ref="B104:E104"/>
    <mergeCell ref="F104:I104"/>
    <mergeCell ref="F107:I107"/>
    <mergeCell ref="F108:I108"/>
    <mergeCell ref="J107:K107"/>
    <mergeCell ref="M117:N118"/>
    <mergeCell ref="B117:B124"/>
    <mergeCell ref="C119:C120"/>
    <mergeCell ref="D119:H120"/>
    <mergeCell ref="I119:I120"/>
    <mergeCell ref="J119:J120"/>
    <mergeCell ref="K119:K120"/>
    <mergeCell ref="L119:L120"/>
    <mergeCell ref="C121:C122"/>
    <mergeCell ref="D121:H122"/>
    <mergeCell ref="I121:I122"/>
    <mergeCell ref="J121:J122"/>
    <mergeCell ref="K121:K122"/>
    <mergeCell ref="L121:L122"/>
    <mergeCell ref="M121:N122"/>
    <mergeCell ref="M119:N120"/>
    <mergeCell ref="L117:L118"/>
    <mergeCell ref="O117:P118"/>
    <mergeCell ref="H89:K89"/>
    <mergeCell ref="Y115:AA115"/>
    <mergeCell ref="Y116:Z116"/>
    <mergeCell ref="Y98:AA98"/>
    <mergeCell ref="Y99:Z99"/>
    <mergeCell ref="Y100:Z100"/>
    <mergeCell ref="D115:H116"/>
    <mergeCell ref="M115:N116"/>
    <mergeCell ref="O115:P116"/>
    <mergeCell ref="Q115:S116"/>
    <mergeCell ref="I115:L115"/>
    <mergeCell ref="J98:M98"/>
    <mergeCell ref="B89:G89"/>
    <mergeCell ref="N98:O99"/>
    <mergeCell ref="N100:O100"/>
    <mergeCell ref="D98:I99"/>
    <mergeCell ref="D100:I100"/>
    <mergeCell ref="J101:M101"/>
    <mergeCell ref="B100:C101"/>
    <mergeCell ref="D117:H118"/>
    <mergeCell ref="I117:I118"/>
    <mergeCell ref="J117:J118"/>
    <mergeCell ref="K117:K118"/>
    <mergeCell ref="B85:U85"/>
    <mergeCell ref="B87:G87"/>
    <mergeCell ref="H87:K87"/>
    <mergeCell ref="H88:K88"/>
    <mergeCell ref="B88:G88"/>
    <mergeCell ref="Y119:Z120"/>
    <mergeCell ref="AA119:AA120"/>
    <mergeCell ref="N101:Q101"/>
    <mergeCell ref="R101:U101"/>
    <mergeCell ref="B112:U112"/>
    <mergeCell ref="P108:S108"/>
    <mergeCell ref="T108:U108"/>
    <mergeCell ref="P109:S109"/>
    <mergeCell ref="T109:U109"/>
    <mergeCell ref="B103:O103"/>
    <mergeCell ref="N105:O109"/>
    <mergeCell ref="P105:S105"/>
    <mergeCell ref="P106:S106"/>
    <mergeCell ref="X117:X118"/>
    <mergeCell ref="Y117:Z118"/>
    <mergeCell ref="AA117:AA118"/>
    <mergeCell ref="Q117:S118"/>
    <mergeCell ref="B115:C116"/>
    <mergeCell ref="C117:C118"/>
    <mergeCell ref="O119:P120"/>
    <mergeCell ref="B127:C128"/>
    <mergeCell ref="D127:H128"/>
    <mergeCell ref="I127:L127"/>
    <mergeCell ref="M127:N128"/>
    <mergeCell ref="O127:P128"/>
    <mergeCell ref="Q127:S128"/>
    <mergeCell ref="Q119:S120"/>
    <mergeCell ref="M131:N132"/>
    <mergeCell ref="Y127:AA127"/>
    <mergeCell ref="Y128:Z128"/>
    <mergeCell ref="Q121:S122"/>
    <mergeCell ref="X121:X122"/>
    <mergeCell ref="Y121:Z122"/>
    <mergeCell ref="AA121:AA122"/>
    <mergeCell ref="C123:C124"/>
    <mergeCell ref="D123:H124"/>
    <mergeCell ref="I123:I124"/>
    <mergeCell ref="J123:J124"/>
    <mergeCell ref="K123:K124"/>
    <mergeCell ref="L123:L124"/>
    <mergeCell ref="M123:N124"/>
    <mergeCell ref="O123:P124"/>
    <mergeCell ref="Q123:S124"/>
    <mergeCell ref="X123:X124"/>
    <mergeCell ref="Y123:Z124"/>
    <mergeCell ref="AA123:AA124"/>
    <mergeCell ref="O121:P122"/>
    <mergeCell ref="AA131:AA132"/>
    <mergeCell ref="B129:B134"/>
    <mergeCell ref="C129:C130"/>
    <mergeCell ref="D129:H130"/>
    <mergeCell ref="I129:I130"/>
    <mergeCell ref="J129:J130"/>
    <mergeCell ref="K129:K130"/>
    <mergeCell ref="L129:L130"/>
    <mergeCell ref="M129:N130"/>
    <mergeCell ref="O129:P130"/>
    <mergeCell ref="C133:C134"/>
    <mergeCell ref="D133:H134"/>
    <mergeCell ref="I133:I134"/>
    <mergeCell ref="J133:J134"/>
    <mergeCell ref="K133:K134"/>
    <mergeCell ref="L133:L134"/>
    <mergeCell ref="M133:N134"/>
    <mergeCell ref="O133:P134"/>
    <mergeCell ref="C131:C132"/>
    <mergeCell ref="D131:H132"/>
    <mergeCell ref="I131:I132"/>
    <mergeCell ref="J131:J132"/>
    <mergeCell ref="K131:K132"/>
    <mergeCell ref="L131:L132"/>
    <mergeCell ref="X119:X120"/>
    <mergeCell ref="O131:P132"/>
    <mergeCell ref="Q131:S132"/>
    <mergeCell ref="Q133:S134"/>
    <mergeCell ref="X133:X134"/>
    <mergeCell ref="Y133:Z134"/>
    <mergeCell ref="AA133:AA134"/>
    <mergeCell ref="P98:U99"/>
    <mergeCell ref="P100:U100"/>
    <mergeCell ref="T115:U116"/>
    <mergeCell ref="T127:U128"/>
    <mergeCell ref="T117:U118"/>
    <mergeCell ref="T119:U120"/>
    <mergeCell ref="T121:U122"/>
    <mergeCell ref="T123:U124"/>
    <mergeCell ref="T129:U130"/>
    <mergeCell ref="T131:U132"/>
    <mergeCell ref="T133:U134"/>
    <mergeCell ref="Q129:S130"/>
    <mergeCell ref="X129:X130"/>
    <mergeCell ref="Y129:Z130"/>
    <mergeCell ref="AA129:AA130"/>
    <mergeCell ref="X131:X132"/>
    <mergeCell ref="Y131:Z132"/>
  </mergeCells>
  <phoneticPr fontId="2"/>
  <dataValidations count="21">
    <dataValidation type="list" allowBlank="1" showInputMessage="1" showErrorMessage="1" sqref="G73:I74" xr:uid="{00000000-0002-0000-0200-000000000000}">
      <formula1>"　,離婚,死別,生死不明,未帰還"</formula1>
    </dataValidation>
    <dataValidation type="list" allowBlank="1" showInputMessage="1" showErrorMessage="1" sqref="D73:F76" xr:uid="{00000000-0002-0000-0200-000001000000}">
      <formula1>"　,該当,"</formula1>
    </dataValidation>
    <dataValidation type="list" allowBlank="1" showInputMessage="1" showErrorMessage="1" sqref="N100:O100 M117:N124 M129:N134" xr:uid="{00000000-0002-0000-0200-000002000000}">
      <formula1>"　,同居,別居"</formula1>
    </dataValidation>
    <dataValidation type="list" allowBlank="1" showInputMessage="1" showErrorMessage="1" sqref="L182:M187 O117 O119:P124 O129:P134" xr:uid="{00000000-0002-0000-0200-000003000000}">
      <formula1>"　,父,母,祖父,祖母,子,孫,その他"</formula1>
    </dataValidation>
    <dataValidation type="list" allowBlank="1" showInputMessage="1" showErrorMessage="1" sqref="L88:L89" xr:uid="{00000000-0002-0000-0200-000004000000}">
      <formula1>"　,普通,特別"</formula1>
    </dataValidation>
    <dataValidation type="list" allowBlank="1" showInputMessage="1" showErrorMessage="1" sqref="J100 H182:H187 I117:I124 H231:H232 I129:I134" xr:uid="{00000000-0002-0000-0200-000005000000}">
      <formula1>"　,明治,大正,昭和,平成,令和"</formula1>
    </dataValidation>
    <dataValidation type="whole" allowBlank="1" showInputMessage="1" showErrorMessage="1" error="数値を入力してください。" sqref="I231:I232 K100 J117:J124 J129:J134 M154" xr:uid="{00000000-0002-0000-0200-000006000000}">
      <formula1>1</formula1>
      <formula2>100</formula2>
    </dataValidation>
    <dataValidation type="whole" allowBlank="1" showInputMessage="1" showErrorMessage="1" error="1以上12以下の数値を入力してください。" sqref="J231:J232 J182:J187 K117:K124 K129:K134 L100 N154" xr:uid="{00000000-0002-0000-0200-000007000000}">
      <formula1>1</formula1>
      <formula2>12</formula2>
    </dataValidation>
    <dataValidation type="whole" allowBlank="1" showInputMessage="1" showErrorMessage="1" error="1以上31以下の数値を入力してください。" sqref="K231:K232 K182:K187 L117:L124 L129:L134 M100 O154" xr:uid="{00000000-0002-0000-0200-000008000000}">
      <formula1>1</formula1>
      <formula2>31</formula2>
    </dataValidation>
    <dataValidation type="list" allowBlank="1" showInputMessage="1" showErrorMessage="1" sqref="N204:T205" xr:uid="{00000000-0002-0000-0200-000009000000}">
      <formula1>"納税方法を選択する場合は、リストより選択してください。,☑ 給与から差引き（特別徴収）,☑ 自分で納付（普通徴収）"</formula1>
    </dataValidation>
    <dataValidation type="whole" allowBlank="1" showInputMessage="1" showErrorMessage="1" sqref="I224:L225" xr:uid="{00000000-0002-0000-0200-00000A000000}">
      <formula1>0</formula1>
      <formula2>99999999999</formula2>
    </dataValidation>
    <dataValidation type="whole" allowBlank="1" showInputMessage="1" showErrorMessage="1" error="12桁以下の数値を入力してください。" sqref="Q231:T232 R182:T187 H88:K89 P100:U100 Q117:S124 Q129:S134 H194:J199" xr:uid="{00000000-0002-0000-0200-00000B000000}">
      <formula1>0</formula1>
      <formula2>999999999999</formula2>
    </dataValidation>
    <dataValidation type="whole" allowBlank="1" showInputMessage="1" showErrorMessage="1" error="1以上12以下の数値を入力してください。" sqref="P182:Q187" xr:uid="{00000000-0002-0000-0200-00000C000000}">
      <formula1>0</formula1>
      <formula2>12</formula2>
    </dataValidation>
    <dataValidation type="list" allowBlank="1" showInputMessage="1" showErrorMessage="1" sqref="J154" xr:uid="{00000000-0002-0000-0200-00000D000000}">
      <formula1>"　,平成,令和"</formula1>
    </dataValidation>
    <dataValidation type="whole" allowBlank="1" showInputMessage="1" showErrorMessage="1" error="1以上100未満の数値を入力してください。" sqref="I182:I187" xr:uid="{00000000-0002-0000-0200-00000E000000}">
      <formula1>1</formula1>
      <formula2>100</formula2>
    </dataValidation>
    <dataValidation type="whole" allowBlank="1" showInputMessage="1" showErrorMessage="1" error="数値を入力してください。" sqref="N182:O187" xr:uid="{00000000-0002-0000-0200-000011000000}">
      <formula1>0</formula1>
      <formula2>999999999999</formula2>
    </dataValidation>
    <dataValidation type="whole" allowBlank="1" showInputMessage="1" showErrorMessage="1" error="0以上の数値を入力してください。" sqref="I211:M212 I217:L223" xr:uid="{00000000-0002-0000-0200-000013000000}">
      <formula1>0</formula1>
      <formula2>99999999999</formula2>
    </dataValidation>
    <dataValidation type="whole" allowBlank="1" showInputMessage="1" showErrorMessage="1" error="0以上の数値を入力してください。" sqref="H5:K7 S5:U7 E29:I29 E31:I31 E35:I37 E55:I56 J101:M101" xr:uid="{00000000-0002-0000-0200-000014000000}">
      <formula1>0</formula1>
      <formula2>9999999999999</formula2>
    </dataValidation>
    <dataValidation type="whole" allowBlank="1" showInputMessage="1" showErrorMessage="1" error="0以上の数値を入力してください。" sqref="D156:U156" xr:uid="{00000000-0002-0000-0200-000016000000}">
      <formula1>0</formula1>
      <formula2>999999999999</formula2>
    </dataValidation>
    <dataValidation type="custom" allowBlank="1" showInputMessage="1" showErrorMessage="1" error="空白のみは入力できません" sqref="D100:I100 D129:H134 D117:H124 D81:J81 B88:G89" xr:uid="{00000000-0002-0000-0200-000017000000}">
      <formula1>AND(RIGHT(B81,1)&lt;&gt;" ",RIGHT(B81,1)&lt;&gt;"　")</formula1>
    </dataValidation>
    <dataValidation type="list" allowBlank="1" showInputMessage="1" showErrorMessage="1" sqref="L231:M232" xr:uid="{00000000-0002-0000-0200-00001A000000}">
      <formula1>"　,本人,父,母,祖父,祖母,子,孫,その他"</formula1>
    </dataValidation>
  </dataValidations>
  <hyperlinks>
    <hyperlink ref="C170:K170" location="医療費明細!A2" display="医療費控除の明細書　を入力" xr:uid="{00000000-0004-0000-0200-000000000000}"/>
    <hyperlink ref="S13:U13" location="入力ガイド!B51" display="ガイドに戻る" xr:uid="{00000000-0004-0000-0200-000001000000}"/>
    <hyperlink ref="S50:U50" location="入力ガイド!B57" display="ガイドに戻る" xr:uid="{00000000-0004-0000-0200-000002000000}"/>
    <hyperlink ref="S68:U68" location="入力ガイド!B59" display="ガイドに戻る" xr:uid="{00000000-0004-0000-0200-000003000000}"/>
    <hyperlink ref="S77:U77" location="入力ガイド!B62" display="ガイドに戻る" xr:uid="{00000000-0004-0000-0200-000004000000}"/>
    <hyperlink ref="S110:U110" location="入力ガイド!B74" display="ガイドに戻る" xr:uid="{00000000-0004-0000-0200-000005000000}"/>
    <hyperlink ref="S148:U148" location="入力ガイド!B76" display="ガイドに戻る" xr:uid="{00000000-0004-0000-0200-000006000000}"/>
    <hyperlink ref="S161:U161" location="入力ガイド!B80" display="ガイドに戻る" xr:uid="{00000000-0004-0000-0200-000007000000}"/>
    <hyperlink ref="S175:U175" location="入力ガイド!B82" display="ガイドに戻る" xr:uid="{00000000-0004-0000-0200-000008000000}"/>
    <hyperlink ref="S188:U188" location="収入・所得!A1" display="収入等の入力に戻る" xr:uid="{00000000-0004-0000-0200-000009000000}"/>
    <hyperlink ref="S189:U189" location="入力ガイド!B88" display="ガイドに戻る" xr:uid="{00000000-0004-0000-0200-00000A000000}"/>
    <hyperlink ref="S201:U201" location="入力ガイド!B89" display="ガイドに戻る" xr:uid="{00000000-0004-0000-0200-00000B000000}"/>
    <hyperlink ref="R200:U200" location="所得控除等!A112" display="扶養親族等の入力に戻る" xr:uid="{00000000-0004-0000-0200-00000C000000}"/>
    <hyperlink ref="I136:M136" location="所得控除等!A191" display="別居の扶養親族等について" xr:uid="{00000000-0004-0000-0200-00000D000000}"/>
    <hyperlink ref="S211:U211" location="収入・所得!A31" display="収入等の入力に戻る" xr:uid="{00000000-0004-0000-0200-00000E000000}"/>
    <hyperlink ref="S212:U212" location="入力ガイド!B91" display="ガイドに戻る" xr:uid="{00000000-0004-0000-0200-00000F000000}"/>
    <hyperlink ref="S206:U206" location="入力ガイド!B90" display="ガイドに戻る" xr:uid="{00000000-0004-0000-0200-000010000000}"/>
    <hyperlink ref="S226:U226" location="入力ガイド!B92" display="ガイドに戻る" xr:uid="{00000000-0004-0000-0200-000011000000}"/>
    <hyperlink ref="S82:U82" location="入力ガイド!B66" display="ガイドに戻る" xr:uid="{00000000-0004-0000-0200-000012000000}"/>
    <hyperlink ref="S248:U248" location="収入・所得!A55" display="収入等の入力に戻る" xr:uid="{00000000-0004-0000-0200-000013000000}"/>
    <hyperlink ref="S249:U249" location="入力ガイド!B93" display="ガイドに戻る" xr:uid="{00000000-0004-0000-0200-000014000000}"/>
    <hyperlink ref="S94:U94" location="入力ガイド!B68" display="ガイドに戻る" xr:uid="{00000000-0004-0000-0200-000015000000}"/>
    <hyperlink ref="L170:T170" location="セルフメディ!A2" display="セルフメディケーション税制の明細書　を入力" xr:uid="{00000000-0004-0000-0200-000016000000}"/>
  </hyperlinks>
  <printOptions horizontalCentered="1"/>
  <pageMargins left="0.39370078740157483" right="0.39370078740157483" top="0.39370078740157483" bottom="0.39370078740157483" header="0.31496062992125984" footer="0.19685039370078741"/>
  <pageSetup paperSize="9" scale="73" orientation="portrait" r:id="rId1"/>
  <headerFooter>
    <oddFooter>&amp;C&amp;P/&amp;N</oddFooter>
  </headerFooter>
  <rowBreaks count="4" manualBreakCount="4">
    <brk id="51" max="21" man="1"/>
    <brk id="102" max="21" man="1"/>
    <brk id="157" max="21" man="1"/>
    <brk id="207" max="2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169"/>
  <sheetViews>
    <sheetView zoomScaleNormal="100" zoomScaleSheetLayoutView="100" workbookViewId="0">
      <selection activeCell="B14" sqref="B14:C15"/>
    </sheetView>
  </sheetViews>
  <sheetFormatPr defaultColWidth="5.625" defaultRowHeight="12"/>
  <cols>
    <col min="1" max="1" width="5.625" style="21" customWidth="1"/>
    <col min="2" max="2" width="8" style="21" customWidth="1"/>
    <col min="3" max="3" width="12.5" style="21" customWidth="1"/>
    <col min="4" max="4" width="10" style="21" customWidth="1"/>
    <col min="5" max="5" width="11.25" style="21" customWidth="1"/>
    <col min="6" max="6" width="3.125" style="21" bestFit="1" customWidth="1"/>
    <col min="7" max="7" width="0.625" style="21" customWidth="1"/>
    <col min="8" max="8" width="8.625" style="21" customWidth="1"/>
    <col min="9" max="9" width="3.125" style="21" customWidth="1"/>
    <col min="10" max="10" width="0.625" style="21" customWidth="1"/>
    <col min="11" max="11" width="7.375" style="21" customWidth="1"/>
    <col min="12" max="12" width="6.75" style="21" customWidth="1"/>
    <col min="13" max="13" width="9" style="21" customWidth="1"/>
    <col min="14" max="14" width="3.75" style="21" customWidth="1"/>
    <col min="15" max="15" width="5.125" style="21" customWidth="1"/>
    <col min="16" max="16" width="18" style="21" customWidth="1"/>
    <col min="17" max="17" width="5.625" style="21"/>
    <col min="18" max="19" width="5.625" style="21" customWidth="1"/>
    <col min="20" max="16384" width="5.625" style="21"/>
  </cols>
  <sheetData>
    <row r="1" spans="1:26" s="41" customFormat="1" ht="28.5">
      <c r="A1" s="70"/>
      <c r="B1" s="1265" t="str">
        <f>IF(入力ガイド!E12="","",入力ガイド!E12)</f>
        <v>令和</v>
      </c>
      <c r="C1" s="1265"/>
      <c r="D1" s="49">
        <f>IF(入力ガイド!G12="","",入力ガイド!G12-1)</f>
        <v>5</v>
      </c>
      <c r="E1" s="70" t="s">
        <v>597</v>
      </c>
      <c r="F1" s="70" t="s">
        <v>598</v>
      </c>
      <c r="G1" s="70"/>
      <c r="H1" s="71"/>
      <c r="I1" s="70"/>
      <c r="J1" s="70"/>
      <c r="K1" s="70"/>
      <c r="L1" s="70"/>
      <c r="M1" s="70"/>
      <c r="N1" s="70"/>
      <c r="O1" s="70"/>
      <c r="P1" s="70"/>
      <c r="Q1" s="70"/>
      <c r="R1" s="71"/>
      <c r="S1" s="71"/>
      <c r="T1" s="71"/>
      <c r="U1" s="71"/>
      <c r="V1" s="71"/>
      <c r="W1" s="71"/>
      <c r="X1" s="71"/>
    </row>
    <row r="2" spans="1:26" s="38" customFormat="1" ht="20.25" customHeight="1">
      <c r="A2" s="1227" t="s">
        <v>612</v>
      </c>
      <c r="B2" s="1227"/>
      <c r="C2" s="1227"/>
      <c r="D2" s="1227"/>
      <c r="E2" s="1227"/>
      <c r="F2" s="1227"/>
      <c r="G2" s="1227"/>
      <c r="H2" s="1227"/>
      <c r="I2" s="1227"/>
      <c r="J2" s="1227"/>
      <c r="K2" s="1227"/>
      <c r="L2" s="1227"/>
      <c r="M2" s="1227"/>
      <c r="N2" s="1227"/>
      <c r="O2" s="1227"/>
      <c r="P2" s="1227"/>
      <c r="Q2" s="1227"/>
      <c r="R2" s="58"/>
      <c r="S2" s="58"/>
      <c r="T2" s="58"/>
      <c r="U2" s="58"/>
      <c r="V2" s="58"/>
      <c r="W2" s="58"/>
      <c r="X2" s="58"/>
    </row>
    <row r="3" spans="1:26" s="24" customFormat="1" ht="39.75" customHeight="1">
      <c r="A3" s="50"/>
      <c r="B3" s="51" t="s">
        <v>599</v>
      </c>
      <c r="C3" s="1228" t="str">
        <f>IF(入力ガイド!G16="","",入力ガイド!G16)</f>
        <v/>
      </c>
      <c r="D3" s="1228"/>
      <c r="E3" s="1228"/>
      <c r="F3" s="1228"/>
      <c r="G3" s="72"/>
      <c r="H3" s="73"/>
      <c r="I3" s="50"/>
      <c r="J3" s="50"/>
      <c r="K3" s="53" t="s">
        <v>613</v>
      </c>
      <c r="L3" s="1228" t="str">
        <f>IF(入力ガイド!G19="","",入力ガイド!G19)</f>
        <v/>
      </c>
      <c r="M3" s="1228"/>
      <c r="N3" s="1228"/>
      <c r="O3" s="1228"/>
      <c r="P3" s="1228"/>
      <c r="Q3" s="74"/>
      <c r="R3" s="50"/>
      <c r="S3" s="50"/>
      <c r="T3" s="50"/>
      <c r="U3" s="50"/>
      <c r="V3" s="50"/>
      <c r="W3" s="50"/>
      <c r="X3" s="50"/>
    </row>
    <row r="4" spans="1:26" ht="12" customHeight="1">
      <c r="A4" s="50"/>
      <c r="B4" s="54"/>
      <c r="C4" s="54"/>
      <c r="D4" s="54"/>
      <c r="E4" s="54"/>
      <c r="F4" s="54"/>
      <c r="G4" s="54"/>
      <c r="H4" s="54"/>
      <c r="I4" s="54"/>
      <c r="J4" s="54"/>
      <c r="K4" s="54"/>
      <c r="L4" s="54"/>
      <c r="M4" s="55"/>
      <c r="N4" s="55"/>
      <c r="O4" s="55"/>
      <c r="P4" s="75"/>
      <c r="Q4" s="75"/>
      <c r="R4" s="47"/>
      <c r="S4" s="47"/>
      <c r="T4" s="47"/>
      <c r="U4" s="47"/>
      <c r="V4" s="47"/>
      <c r="W4" s="47"/>
      <c r="X4" s="47"/>
    </row>
    <row r="5" spans="1:26" s="40" customFormat="1" ht="17.25">
      <c r="A5" s="50"/>
      <c r="B5" s="1208" t="s">
        <v>647</v>
      </c>
      <c r="C5" s="1208"/>
      <c r="D5" s="1208"/>
      <c r="E5" s="1208"/>
      <c r="F5" s="1208"/>
      <c r="G5" s="1208"/>
      <c r="H5" s="1208"/>
      <c r="I5" s="1208"/>
      <c r="J5" s="1208"/>
      <c r="K5" s="1208"/>
      <c r="L5" s="1208"/>
      <c r="M5" s="1208"/>
      <c r="N5" s="1208"/>
      <c r="O5" s="1208"/>
      <c r="P5" s="1208"/>
      <c r="Q5" s="76"/>
      <c r="R5" s="56"/>
      <c r="S5" s="56"/>
      <c r="T5" s="56"/>
      <c r="U5" s="56"/>
      <c r="V5" s="56"/>
      <c r="W5" s="56"/>
      <c r="X5" s="56"/>
    </row>
    <row r="6" spans="1:26" ht="33.75" customHeight="1">
      <c r="A6" s="50"/>
      <c r="B6" s="47"/>
      <c r="C6" s="47"/>
      <c r="D6" s="47"/>
      <c r="E6" s="59"/>
      <c r="F6" s="59"/>
      <c r="G6" s="59"/>
      <c r="H6" s="59"/>
      <c r="I6" s="1209" t="s">
        <v>605</v>
      </c>
      <c r="J6" s="1209"/>
      <c r="K6" s="1209"/>
      <c r="L6" s="1209"/>
      <c r="M6" s="1212" t="s">
        <v>604</v>
      </c>
      <c r="N6" s="1213"/>
      <c r="O6" s="1214"/>
      <c r="P6" s="77" t="s">
        <v>603</v>
      </c>
      <c r="Q6" s="60"/>
      <c r="R6" s="47"/>
      <c r="S6" s="47"/>
      <c r="T6" s="47"/>
      <c r="U6" s="47"/>
      <c r="V6" s="47"/>
      <c r="W6" s="47"/>
      <c r="X6" s="47"/>
    </row>
    <row r="7" spans="1:26" ht="33.75" customHeight="1">
      <c r="A7" s="50"/>
      <c r="B7" s="47"/>
      <c r="C7" s="47"/>
      <c r="D7" s="47"/>
      <c r="E7" s="59"/>
      <c r="F7" s="59"/>
      <c r="G7" s="59"/>
      <c r="H7" s="47"/>
      <c r="I7" s="1196"/>
      <c r="J7" s="1196"/>
      <c r="K7" s="1196"/>
      <c r="L7" s="1196"/>
      <c r="M7" s="1215"/>
      <c r="N7" s="1216"/>
      <c r="O7" s="1217"/>
      <c r="P7" s="207"/>
      <c r="Q7" s="60"/>
      <c r="R7" s="47"/>
      <c r="S7" s="47"/>
      <c r="T7" s="47"/>
      <c r="U7" s="47"/>
      <c r="V7" s="47"/>
      <c r="W7" s="47"/>
      <c r="X7" s="47"/>
    </row>
    <row r="8" spans="1:26" ht="12" customHeight="1">
      <c r="A8" s="50"/>
      <c r="B8" s="47"/>
      <c r="C8" s="47"/>
      <c r="D8" s="47"/>
      <c r="E8" s="47"/>
      <c r="F8" s="47"/>
      <c r="G8" s="47"/>
      <c r="H8" s="47"/>
      <c r="I8" s="57"/>
      <c r="J8" s="57"/>
      <c r="K8" s="57"/>
      <c r="L8" s="57"/>
      <c r="M8" s="57"/>
      <c r="N8" s="57"/>
      <c r="O8" s="57"/>
      <c r="P8" s="78"/>
      <c r="Q8" s="60"/>
      <c r="R8" s="47"/>
      <c r="S8" s="47"/>
      <c r="T8" s="47"/>
      <c r="U8" s="47"/>
      <c r="V8" s="47"/>
      <c r="W8" s="47"/>
      <c r="X8" s="47"/>
    </row>
    <row r="9" spans="1:26" ht="12" customHeight="1">
      <c r="A9" s="50"/>
      <c r="B9" s="47"/>
      <c r="C9" s="59"/>
      <c r="D9" s="59"/>
      <c r="E9" s="59"/>
      <c r="F9" s="59"/>
      <c r="G9" s="59"/>
      <c r="H9" s="59"/>
      <c r="I9" s="47"/>
      <c r="J9" s="47"/>
      <c r="K9" s="47"/>
      <c r="L9" s="60"/>
      <c r="M9" s="60"/>
      <c r="N9" s="60"/>
      <c r="O9" s="60"/>
      <c r="P9" s="60"/>
      <c r="Q9" s="60"/>
      <c r="R9" s="47"/>
      <c r="S9" s="47"/>
      <c r="T9" s="47"/>
      <c r="U9" s="47"/>
      <c r="V9" s="47"/>
      <c r="W9" s="47"/>
      <c r="X9" s="47"/>
    </row>
    <row r="10" spans="1:26" s="40" customFormat="1" ht="17.25">
      <c r="A10" s="50"/>
      <c r="B10" s="1208" t="s">
        <v>600</v>
      </c>
      <c r="C10" s="1208"/>
      <c r="D10" s="1208"/>
      <c r="E10" s="1208"/>
      <c r="F10" s="1208"/>
      <c r="G10" s="1208"/>
      <c r="H10" s="1208"/>
      <c r="I10" s="1208"/>
      <c r="J10" s="1208"/>
      <c r="K10" s="1208"/>
      <c r="L10" s="1208"/>
      <c r="M10" s="1208"/>
      <c r="N10" s="1208"/>
      <c r="O10" s="1208"/>
      <c r="P10" s="1208"/>
      <c r="Q10" s="56"/>
      <c r="R10" s="56"/>
      <c r="S10" s="56"/>
      <c r="T10" s="56"/>
      <c r="U10" s="56"/>
      <c r="V10" s="56"/>
      <c r="W10" s="56"/>
      <c r="X10" s="56"/>
    </row>
    <row r="11" spans="1:26" ht="12" customHeight="1">
      <c r="A11" s="47"/>
      <c r="B11" s="1210" t="s">
        <v>633</v>
      </c>
      <c r="C11" s="1210"/>
      <c r="D11" s="1210" t="s">
        <v>632</v>
      </c>
      <c r="E11" s="1210"/>
      <c r="F11" s="1211" t="s">
        <v>631</v>
      </c>
      <c r="G11" s="1211"/>
      <c r="H11" s="1211"/>
      <c r="I11" s="1211"/>
      <c r="J11" s="1211"/>
      <c r="K11" s="1211"/>
      <c r="L11" s="1211"/>
      <c r="M11" s="1218" t="s">
        <v>630</v>
      </c>
      <c r="N11" s="1219"/>
      <c r="O11" s="1220"/>
      <c r="P11" s="1210" t="s">
        <v>629</v>
      </c>
      <c r="Q11" s="60"/>
      <c r="R11" s="47"/>
      <c r="S11" s="47"/>
      <c r="T11" s="47"/>
      <c r="U11" s="47"/>
      <c r="V11" s="47"/>
      <c r="W11" s="47"/>
      <c r="X11" s="47"/>
    </row>
    <row r="12" spans="1:26">
      <c r="A12" s="47"/>
      <c r="B12" s="1210"/>
      <c r="C12" s="1210"/>
      <c r="D12" s="1210"/>
      <c r="E12" s="1210"/>
      <c r="F12" s="1211"/>
      <c r="G12" s="1211"/>
      <c r="H12" s="1211"/>
      <c r="I12" s="1211"/>
      <c r="J12" s="1211"/>
      <c r="K12" s="1211"/>
      <c r="L12" s="1211"/>
      <c r="M12" s="1221"/>
      <c r="N12" s="1222"/>
      <c r="O12" s="1223"/>
      <c r="P12" s="1210"/>
      <c r="Q12" s="60"/>
      <c r="R12" s="47"/>
      <c r="S12" s="47"/>
      <c r="T12" s="47"/>
      <c r="U12" s="47"/>
      <c r="V12" s="47"/>
      <c r="W12" s="47"/>
      <c r="X12" s="47"/>
    </row>
    <row r="13" spans="1:26">
      <c r="A13" s="47"/>
      <c r="B13" s="1210"/>
      <c r="C13" s="1210"/>
      <c r="D13" s="1210"/>
      <c r="E13" s="1210"/>
      <c r="F13" s="1211"/>
      <c r="G13" s="1211"/>
      <c r="H13" s="1211"/>
      <c r="I13" s="1211"/>
      <c r="J13" s="1211"/>
      <c r="K13" s="1211"/>
      <c r="L13" s="1211"/>
      <c r="M13" s="1224"/>
      <c r="N13" s="1225"/>
      <c r="O13" s="1226"/>
      <c r="P13" s="1210"/>
      <c r="Q13" s="60"/>
      <c r="R13" s="47"/>
      <c r="S13" s="47"/>
      <c r="T13" s="47"/>
      <c r="U13" s="47"/>
      <c r="V13" s="47"/>
      <c r="W13" s="47"/>
      <c r="X13" s="47"/>
    </row>
    <row r="14" spans="1:26" ht="13.5">
      <c r="A14" s="47"/>
      <c r="B14" s="1195"/>
      <c r="C14" s="1195"/>
      <c r="D14" s="1195"/>
      <c r="E14" s="1195"/>
      <c r="F14" s="208" t="s">
        <v>611</v>
      </c>
      <c r="G14" s="1198" t="s">
        <v>606</v>
      </c>
      <c r="H14" s="1198"/>
      <c r="I14" s="208" t="s">
        <v>611</v>
      </c>
      <c r="J14" s="1198" t="s">
        <v>607</v>
      </c>
      <c r="K14" s="1198"/>
      <c r="L14" s="1199"/>
      <c r="M14" s="1200"/>
      <c r="N14" s="1201"/>
      <c r="O14" s="1202"/>
      <c r="P14" s="1196"/>
      <c r="Q14" s="1197"/>
      <c r="R14" s="1194" t="str">
        <f>IF(P14&gt;M14,"⇐補てん額が多い申告で問題ありませんか？","")</f>
        <v/>
      </c>
      <c r="S14" s="1194"/>
      <c r="T14" s="1194"/>
      <c r="U14" s="1194"/>
      <c r="V14" s="1194"/>
      <c r="W14" s="1194"/>
      <c r="X14" s="1194"/>
      <c r="Y14" s="224"/>
      <c r="Z14" s="224"/>
    </row>
    <row r="15" spans="1:26" ht="13.5">
      <c r="A15" s="47"/>
      <c r="B15" s="1195"/>
      <c r="C15" s="1195"/>
      <c r="D15" s="1195"/>
      <c r="E15" s="1195"/>
      <c r="F15" s="209" t="s">
        <v>611</v>
      </c>
      <c r="G15" s="1206" t="s">
        <v>610</v>
      </c>
      <c r="H15" s="1206"/>
      <c r="I15" s="209" t="s">
        <v>611</v>
      </c>
      <c r="J15" s="1206" t="s">
        <v>609</v>
      </c>
      <c r="K15" s="1206"/>
      <c r="L15" s="1207"/>
      <c r="M15" s="1203"/>
      <c r="N15" s="1204"/>
      <c r="O15" s="1205"/>
      <c r="P15" s="1196"/>
      <c r="Q15" s="1197"/>
      <c r="R15" s="1194"/>
      <c r="S15" s="1194"/>
      <c r="T15" s="1194"/>
      <c r="U15" s="1194"/>
      <c r="V15" s="1194"/>
      <c r="W15" s="1194"/>
      <c r="X15" s="1194"/>
      <c r="Y15" s="224"/>
      <c r="Z15" s="224"/>
    </row>
    <row r="16" spans="1:26" ht="13.5">
      <c r="A16" s="47"/>
      <c r="B16" s="1195"/>
      <c r="C16" s="1195"/>
      <c r="D16" s="1195"/>
      <c r="E16" s="1195"/>
      <c r="F16" s="208" t="s">
        <v>611</v>
      </c>
      <c r="G16" s="1198" t="s">
        <v>606</v>
      </c>
      <c r="H16" s="1198"/>
      <c r="I16" s="208" t="s">
        <v>611</v>
      </c>
      <c r="J16" s="1198" t="s">
        <v>607</v>
      </c>
      <c r="K16" s="1198"/>
      <c r="L16" s="1199"/>
      <c r="M16" s="1200"/>
      <c r="N16" s="1201"/>
      <c r="O16" s="1202"/>
      <c r="P16" s="1196"/>
      <c r="Q16" s="1197"/>
      <c r="R16" s="1194" t="str">
        <f t="shared" ref="R16" si="0">IF(P16&gt;M16,"⇐補てん額が多い申告で問題ありませんか？","")</f>
        <v/>
      </c>
      <c r="S16" s="1194"/>
      <c r="T16" s="1194"/>
      <c r="U16" s="1194"/>
      <c r="V16" s="1194"/>
      <c r="W16" s="1194"/>
      <c r="X16" s="1194"/>
    </row>
    <row r="17" spans="1:24" ht="13.5">
      <c r="A17" s="47"/>
      <c r="B17" s="1195"/>
      <c r="C17" s="1195"/>
      <c r="D17" s="1195"/>
      <c r="E17" s="1195"/>
      <c r="F17" s="209" t="s">
        <v>611</v>
      </c>
      <c r="G17" s="1206" t="s">
        <v>610</v>
      </c>
      <c r="H17" s="1206"/>
      <c r="I17" s="209" t="s">
        <v>611</v>
      </c>
      <c r="J17" s="1206" t="s">
        <v>609</v>
      </c>
      <c r="K17" s="1206"/>
      <c r="L17" s="1207"/>
      <c r="M17" s="1203"/>
      <c r="N17" s="1204"/>
      <c r="O17" s="1205"/>
      <c r="P17" s="1196"/>
      <c r="Q17" s="1197"/>
      <c r="R17" s="1194"/>
      <c r="S17" s="1194"/>
      <c r="T17" s="1194"/>
      <c r="U17" s="1194"/>
      <c r="V17" s="1194"/>
      <c r="W17" s="1194"/>
      <c r="X17" s="1194"/>
    </row>
    <row r="18" spans="1:24" ht="13.5">
      <c r="A18" s="47"/>
      <c r="B18" s="1195"/>
      <c r="C18" s="1195"/>
      <c r="D18" s="1195"/>
      <c r="E18" s="1195"/>
      <c r="F18" s="208" t="s">
        <v>611</v>
      </c>
      <c r="G18" s="1198" t="s">
        <v>606</v>
      </c>
      <c r="H18" s="1198"/>
      <c r="I18" s="208" t="s">
        <v>611</v>
      </c>
      <c r="J18" s="1198" t="s">
        <v>607</v>
      </c>
      <c r="K18" s="1198"/>
      <c r="L18" s="1199"/>
      <c r="M18" s="1200"/>
      <c r="N18" s="1201"/>
      <c r="O18" s="1202"/>
      <c r="P18" s="1196"/>
      <c r="Q18" s="1197"/>
      <c r="R18" s="1194" t="str">
        <f t="shared" ref="R18" si="1">IF(P18&gt;M18,"⇐補てん額が多い申告で問題ありませんか？","")</f>
        <v/>
      </c>
      <c r="S18" s="1194"/>
      <c r="T18" s="1194"/>
      <c r="U18" s="1194"/>
      <c r="V18" s="1194"/>
      <c r="W18" s="1194"/>
      <c r="X18" s="1194"/>
    </row>
    <row r="19" spans="1:24" ht="13.5">
      <c r="A19" s="47"/>
      <c r="B19" s="1195"/>
      <c r="C19" s="1195"/>
      <c r="D19" s="1195"/>
      <c r="E19" s="1195"/>
      <c r="F19" s="209" t="s">
        <v>611</v>
      </c>
      <c r="G19" s="1206" t="s">
        <v>610</v>
      </c>
      <c r="H19" s="1206"/>
      <c r="I19" s="209" t="s">
        <v>611</v>
      </c>
      <c r="J19" s="1206" t="s">
        <v>609</v>
      </c>
      <c r="K19" s="1206"/>
      <c r="L19" s="1207"/>
      <c r="M19" s="1203"/>
      <c r="N19" s="1204"/>
      <c r="O19" s="1205"/>
      <c r="P19" s="1196"/>
      <c r="Q19" s="1197"/>
      <c r="R19" s="1194"/>
      <c r="S19" s="1194"/>
      <c r="T19" s="1194"/>
      <c r="U19" s="1194"/>
      <c r="V19" s="1194"/>
      <c r="W19" s="1194"/>
      <c r="X19" s="1194"/>
    </row>
    <row r="20" spans="1:24" ht="13.5">
      <c r="A20" s="47"/>
      <c r="B20" s="1195"/>
      <c r="C20" s="1195"/>
      <c r="D20" s="1195"/>
      <c r="E20" s="1195"/>
      <c r="F20" s="208" t="s">
        <v>611</v>
      </c>
      <c r="G20" s="1198" t="s">
        <v>606</v>
      </c>
      <c r="H20" s="1198"/>
      <c r="I20" s="208" t="s">
        <v>611</v>
      </c>
      <c r="J20" s="1198" t="s">
        <v>607</v>
      </c>
      <c r="K20" s="1198"/>
      <c r="L20" s="1199"/>
      <c r="M20" s="1200"/>
      <c r="N20" s="1201"/>
      <c r="O20" s="1202"/>
      <c r="P20" s="1196"/>
      <c r="Q20" s="1197"/>
      <c r="R20" s="1194" t="str">
        <f t="shared" ref="R20" si="2">IF(P20&gt;M20,"⇐補てん額が多い申告で問題ありませんか？","")</f>
        <v/>
      </c>
      <c r="S20" s="1194"/>
      <c r="T20" s="1194"/>
      <c r="U20" s="1194"/>
      <c r="V20" s="1194"/>
      <c r="W20" s="1194"/>
      <c r="X20" s="1194"/>
    </row>
    <row r="21" spans="1:24" ht="13.5">
      <c r="A21" s="47"/>
      <c r="B21" s="1195"/>
      <c r="C21" s="1195"/>
      <c r="D21" s="1195"/>
      <c r="E21" s="1195"/>
      <c r="F21" s="209" t="s">
        <v>611</v>
      </c>
      <c r="G21" s="1206" t="s">
        <v>610</v>
      </c>
      <c r="H21" s="1206"/>
      <c r="I21" s="209" t="s">
        <v>611</v>
      </c>
      <c r="J21" s="1206" t="s">
        <v>609</v>
      </c>
      <c r="K21" s="1206"/>
      <c r="L21" s="1207"/>
      <c r="M21" s="1203"/>
      <c r="N21" s="1204"/>
      <c r="O21" s="1205"/>
      <c r="P21" s="1196"/>
      <c r="Q21" s="1197"/>
      <c r="R21" s="1194"/>
      <c r="S21" s="1194"/>
      <c r="T21" s="1194"/>
      <c r="U21" s="1194"/>
      <c r="V21" s="1194"/>
      <c r="W21" s="1194"/>
      <c r="X21" s="1194"/>
    </row>
    <row r="22" spans="1:24" ht="13.5">
      <c r="A22" s="47"/>
      <c r="B22" s="1195"/>
      <c r="C22" s="1195"/>
      <c r="D22" s="1195"/>
      <c r="E22" s="1195"/>
      <c r="F22" s="208" t="s">
        <v>611</v>
      </c>
      <c r="G22" s="1198" t="s">
        <v>606</v>
      </c>
      <c r="H22" s="1198"/>
      <c r="I22" s="208" t="s">
        <v>611</v>
      </c>
      <c r="J22" s="1198" t="s">
        <v>607</v>
      </c>
      <c r="K22" s="1198"/>
      <c r="L22" s="1199"/>
      <c r="M22" s="1200"/>
      <c r="N22" s="1201"/>
      <c r="O22" s="1202"/>
      <c r="P22" s="1196"/>
      <c r="Q22" s="1197"/>
      <c r="R22" s="1194" t="str">
        <f t="shared" ref="R22" si="3">IF(P22&gt;M22,"⇐補てん額が多い申告で問題ありませんか？","")</f>
        <v/>
      </c>
      <c r="S22" s="1194"/>
      <c r="T22" s="1194"/>
      <c r="U22" s="1194"/>
      <c r="V22" s="1194"/>
      <c r="W22" s="1194"/>
      <c r="X22" s="1194"/>
    </row>
    <row r="23" spans="1:24" ht="13.5">
      <c r="A23" s="47"/>
      <c r="B23" s="1195"/>
      <c r="C23" s="1195"/>
      <c r="D23" s="1195"/>
      <c r="E23" s="1195"/>
      <c r="F23" s="209" t="s">
        <v>611</v>
      </c>
      <c r="G23" s="1206" t="s">
        <v>610</v>
      </c>
      <c r="H23" s="1206"/>
      <c r="I23" s="209" t="s">
        <v>611</v>
      </c>
      <c r="J23" s="1206" t="s">
        <v>609</v>
      </c>
      <c r="K23" s="1206"/>
      <c r="L23" s="1207"/>
      <c r="M23" s="1203"/>
      <c r="N23" s="1204"/>
      <c r="O23" s="1205"/>
      <c r="P23" s="1196"/>
      <c r="Q23" s="1197"/>
      <c r="R23" s="1194"/>
      <c r="S23" s="1194"/>
      <c r="T23" s="1194"/>
      <c r="U23" s="1194"/>
      <c r="V23" s="1194"/>
      <c r="W23" s="1194"/>
      <c r="X23" s="1194"/>
    </row>
    <row r="24" spans="1:24" ht="13.5">
      <c r="A24" s="47"/>
      <c r="B24" s="1195"/>
      <c r="C24" s="1195"/>
      <c r="D24" s="1195"/>
      <c r="E24" s="1195"/>
      <c r="F24" s="208" t="s">
        <v>611</v>
      </c>
      <c r="G24" s="1198" t="s">
        <v>606</v>
      </c>
      <c r="H24" s="1198"/>
      <c r="I24" s="208" t="s">
        <v>611</v>
      </c>
      <c r="J24" s="1198" t="s">
        <v>607</v>
      </c>
      <c r="K24" s="1198"/>
      <c r="L24" s="1199"/>
      <c r="M24" s="1200"/>
      <c r="N24" s="1201"/>
      <c r="O24" s="1202"/>
      <c r="P24" s="1196"/>
      <c r="Q24" s="1197"/>
      <c r="R24" s="1194" t="str">
        <f t="shared" ref="R24" si="4">IF(P24&gt;M24,"⇐補てん額が多い申告で問題ありませんか？","")</f>
        <v/>
      </c>
      <c r="S24" s="1194"/>
      <c r="T24" s="1194"/>
      <c r="U24" s="1194"/>
      <c r="V24" s="1194"/>
      <c r="W24" s="1194"/>
      <c r="X24" s="1194"/>
    </row>
    <row r="25" spans="1:24" ht="13.5">
      <c r="A25" s="47"/>
      <c r="B25" s="1195"/>
      <c r="C25" s="1195"/>
      <c r="D25" s="1195"/>
      <c r="E25" s="1195"/>
      <c r="F25" s="209" t="s">
        <v>611</v>
      </c>
      <c r="G25" s="1206" t="s">
        <v>610</v>
      </c>
      <c r="H25" s="1206"/>
      <c r="I25" s="209" t="s">
        <v>611</v>
      </c>
      <c r="J25" s="1206" t="s">
        <v>609</v>
      </c>
      <c r="K25" s="1206"/>
      <c r="L25" s="1207"/>
      <c r="M25" s="1203"/>
      <c r="N25" s="1204"/>
      <c r="O25" s="1205"/>
      <c r="P25" s="1196"/>
      <c r="Q25" s="1197"/>
      <c r="R25" s="1194"/>
      <c r="S25" s="1194"/>
      <c r="T25" s="1194"/>
      <c r="U25" s="1194"/>
      <c r="V25" s="1194"/>
      <c r="W25" s="1194"/>
      <c r="X25" s="1194"/>
    </row>
    <row r="26" spans="1:24" ht="13.5">
      <c r="A26" s="47"/>
      <c r="B26" s="1195"/>
      <c r="C26" s="1195"/>
      <c r="D26" s="1195"/>
      <c r="E26" s="1195"/>
      <c r="F26" s="208" t="s">
        <v>611</v>
      </c>
      <c r="G26" s="1198" t="s">
        <v>606</v>
      </c>
      <c r="H26" s="1198"/>
      <c r="I26" s="208" t="s">
        <v>611</v>
      </c>
      <c r="J26" s="1198" t="s">
        <v>607</v>
      </c>
      <c r="K26" s="1198"/>
      <c r="L26" s="1199"/>
      <c r="M26" s="1200"/>
      <c r="N26" s="1201"/>
      <c r="O26" s="1202"/>
      <c r="P26" s="1196"/>
      <c r="Q26" s="1197"/>
      <c r="R26" s="1194" t="str">
        <f t="shared" ref="R26" si="5">IF(P26&gt;M26,"⇐補てん額が多い申告で問題ありませんか？","")</f>
        <v/>
      </c>
      <c r="S26" s="1194"/>
      <c r="T26" s="1194"/>
      <c r="U26" s="1194"/>
      <c r="V26" s="1194"/>
      <c r="W26" s="1194"/>
      <c r="X26" s="1194"/>
    </row>
    <row r="27" spans="1:24" ht="13.5">
      <c r="A27" s="47"/>
      <c r="B27" s="1195"/>
      <c r="C27" s="1195"/>
      <c r="D27" s="1195"/>
      <c r="E27" s="1195"/>
      <c r="F27" s="209" t="s">
        <v>611</v>
      </c>
      <c r="G27" s="1206" t="s">
        <v>610</v>
      </c>
      <c r="H27" s="1206"/>
      <c r="I27" s="209" t="s">
        <v>611</v>
      </c>
      <c r="J27" s="1206" t="s">
        <v>609</v>
      </c>
      <c r="K27" s="1206"/>
      <c r="L27" s="1207"/>
      <c r="M27" s="1203"/>
      <c r="N27" s="1204"/>
      <c r="O27" s="1205"/>
      <c r="P27" s="1196"/>
      <c r="Q27" s="1197"/>
      <c r="R27" s="1194"/>
      <c r="S27" s="1194"/>
      <c r="T27" s="1194"/>
      <c r="U27" s="1194"/>
      <c r="V27" s="1194"/>
      <c r="W27" s="1194"/>
      <c r="X27" s="1194"/>
    </row>
    <row r="28" spans="1:24" ht="13.5">
      <c r="A28" s="47"/>
      <c r="B28" s="1195"/>
      <c r="C28" s="1195"/>
      <c r="D28" s="1195"/>
      <c r="E28" s="1195"/>
      <c r="F28" s="208" t="s">
        <v>611</v>
      </c>
      <c r="G28" s="1198" t="s">
        <v>606</v>
      </c>
      <c r="H28" s="1198"/>
      <c r="I28" s="208" t="s">
        <v>611</v>
      </c>
      <c r="J28" s="1198" t="s">
        <v>607</v>
      </c>
      <c r="K28" s="1198"/>
      <c r="L28" s="1199"/>
      <c r="M28" s="1200"/>
      <c r="N28" s="1201"/>
      <c r="O28" s="1202"/>
      <c r="P28" s="1196"/>
      <c r="Q28" s="1197"/>
      <c r="R28" s="1194" t="str">
        <f t="shared" ref="R28" si="6">IF(P28&gt;M28,"⇐補てん額が多い申告で問題ありませんか？","")</f>
        <v/>
      </c>
      <c r="S28" s="1194"/>
      <c r="T28" s="1194"/>
      <c r="U28" s="1194"/>
      <c r="V28" s="1194"/>
      <c r="W28" s="1194"/>
      <c r="X28" s="1194"/>
    </row>
    <row r="29" spans="1:24" ht="13.5">
      <c r="A29" s="47"/>
      <c r="B29" s="1195"/>
      <c r="C29" s="1195"/>
      <c r="D29" s="1195"/>
      <c r="E29" s="1195"/>
      <c r="F29" s="209" t="s">
        <v>611</v>
      </c>
      <c r="G29" s="1206" t="s">
        <v>610</v>
      </c>
      <c r="H29" s="1206"/>
      <c r="I29" s="209" t="s">
        <v>611</v>
      </c>
      <c r="J29" s="1206" t="s">
        <v>609</v>
      </c>
      <c r="K29" s="1206"/>
      <c r="L29" s="1207"/>
      <c r="M29" s="1203"/>
      <c r="N29" s="1204"/>
      <c r="O29" s="1205"/>
      <c r="P29" s="1196"/>
      <c r="Q29" s="1197"/>
      <c r="R29" s="1194"/>
      <c r="S29" s="1194"/>
      <c r="T29" s="1194"/>
      <c r="U29" s="1194"/>
      <c r="V29" s="1194"/>
      <c r="W29" s="1194"/>
      <c r="X29" s="1194"/>
    </row>
    <row r="30" spans="1:24" ht="13.5">
      <c r="A30" s="47"/>
      <c r="B30" s="1195"/>
      <c r="C30" s="1195"/>
      <c r="D30" s="1195"/>
      <c r="E30" s="1195"/>
      <c r="F30" s="208" t="s">
        <v>611</v>
      </c>
      <c r="G30" s="1198" t="s">
        <v>606</v>
      </c>
      <c r="H30" s="1198"/>
      <c r="I30" s="208" t="s">
        <v>611</v>
      </c>
      <c r="J30" s="1198" t="s">
        <v>607</v>
      </c>
      <c r="K30" s="1198"/>
      <c r="L30" s="1199"/>
      <c r="M30" s="1200"/>
      <c r="N30" s="1201"/>
      <c r="O30" s="1202"/>
      <c r="P30" s="1196"/>
      <c r="Q30" s="1197"/>
      <c r="R30" s="1194" t="str">
        <f t="shared" ref="R30" si="7">IF(P30&gt;M30,"⇐補てん額が多い申告で問題ありませんか？","")</f>
        <v/>
      </c>
      <c r="S30" s="1194"/>
      <c r="T30" s="1194"/>
      <c r="U30" s="1194"/>
      <c r="V30" s="1194"/>
      <c r="W30" s="1194"/>
      <c r="X30" s="1194"/>
    </row>
    <row r="31" spans="1:24" ht="13.5">
      <c r="A31" s="47"/>
      <c r="B31" s="1195"/>
      <c r="C31" s="1195"/>
      <c r="D31" s="1195"/>
      <c r="E31" s="1195"/>
      <c r="F31" s="209" t="s">
        <v>611</v>
      </c>
      <c r="G31" s="1206" t="s">
        <v>610</v>
      </c>
      <c r="H31" s="1206"/>
      <c r="I31" s="209" t="s">
        <v>611</v>
      </c>
      <c r="J31" s="1206" t="s">
        <v>609</v>
      </c>
      <c r="K31" s="1206"/>
      <c r="L31" s="1207"/>
      <c r="M31" s="1203"/>
      <c r="N31" s="1204"/>
      <c r="O31" s="1205"/>
      <c r="P31" s="1196"/>
      <c r="Q31" s="1197"/>
      <c r="R31" s="1194"/>
      <c r="S31" s="1194"/>
      <c r="T31" s="1194"/>
      <c r="U31" s="1194"/>
      <c r="V31" s="1194"/>
      <c r="W31" s="1194"/>
      <c r="X31" s="1194"/>
    </row>
    <row r="32" spans="1:24" ht="13.5">
      <c r="A32" s="47"/>
      <c r="B32" s="1195"/>
      <c r="C32" s="1195"/>
      <c r="D32" s="1195"/>
      <c r="E32" s="1195"/>
      <c r="F32" s="208" t="s">
        <v>611</v>
      </c>
      <c r="G32" s="1198" t="s">
        <v>606</v>
      </c>
      <c r="H32" s="1198"/>
      <c r="I32" s="208" t="s">
        <v>611</v>
      </c>
      <c r="J32" s="1198" t="s">
        <v>607</v>
      </c>
      <c r="K32" s="1198"/>
      <c r="L32" s="1199"/>
      <c r="M32" s="1200"/>
      <c r="N32" s="1201"/>
      <c r="O32" s="1202"/>
      <c r="P32" s="1196"/>
      <c r="Q32" s="1197"/>
      <c r="R32" s="1194" t="str">
        <f t="shared" ref="R32" si="8">IF(P32&gt;M32,"⇐補てん額が多い申告で問題ありませんか？","")</f>
        <v/>
      </c>
      <c r="S32" s="1194"/>
      <c r="T32" s="1194"/>
      <c r="U32" s="1194"/>
      <c r="V32" s="1194"/>
      <c r="W32" s="1194"/>
      <c r="X32" s="1194"/>
    </row>
    <row r="33" spans="1:24" ht="13.5">
      <c r="A33" s="47"/>
      <c r="B33" s="1195"/>
      <c r="C33" s="1195"/>
      <c r="D33" s="1195"/>
      <c r="E33" s="1195"/>
      <c r="F33" s="209" t="s">
        <v>611</v>
      </c>
      <c r="G33" s="1206" t="s">
        <v>610</v>
      </c>
      <c r="H33" s="1206"/>
      <c r="I33" s="209" t="s">
        <v>611</v>
      </c>
      <c r="J33" s="1206" t="s">
        <v>609</v>
      </c>
      <c r="K33" s="1206"/>
      <c r="L33" s="1207"/>
      <c r="M33" s="1203"/>
      <c r="N33" s="1204"/>
      <c r="O33" s="1205"/>
      <c r="P33" s="1196"/>
      <c r="Q33" s="1197"/>
      <c r="R33" s="1194"/>
      <c r="S33" s="1194"/>
      <c r="T33" s="1194"/>
      <c r="U33" s="1194"/>
      <c r="V33" s="1194"/>
      <c r="W33" s="1194"/>
      <c r="X33" s="1194"/>
    </row>
    <row r="34" spans="1:24" ht="13.5">
      <c r="A34" s="47"/>
      <c r="B34" s="1195"/>
      <c r="C34" s="1195"/>
      <c r="D34" s="1195"/>
      <c r="E34" s="1195"/>
      <c r="F34" s="208" t="s">
        <v>611</v>
      </c>
      <c r="G34" s="1198" t="s">
        <v>606</v>
      </c>
      <c r="H34" s="1198"/>
      <c r="I34" s="208" t="s">
        <v>611</v>
      </c>
      <c r="J34" s="1198" t="s">
        <v>607</v>
      </c>
      <c r="K34" s="1198"/>
      <c r="L34" s="1199"/>
      <c r="M34" s="1200"/>
      <c r="N34" s="1201"/>
      <c r="O34" s="1202"/>
      <c r="P34" s="1196"/>
      <c r="Q34" s="1197"/>
      <c r="R34" s="1194" t="str">
        <f t="shared" ref="R34" si="9">IF(P34&gt;M34,"⇐補てん額が多い申告で問題ありませんか？","")</f>
        <v/>
      </c>
      <c r="S34" s="1194"/>
      <c r="T34" s="1194"/>
      <c r="U34" s="1194"/>
      <c r="V34" s="1194"/>
      <c r="W34" s="1194"/>
      <c r="X34" s="1194"/>
    </row>
    <row r="35" spans="1:24" ht="13.5">
      <c r="A35" s="47"/>
      <c r="B35" s="1195"/>
      <c r="C35" s="1195"/>
      <c r="D35" s="1195"/>
      <c r="E35" s="1195"/>
      <c r="F35" s="209" t="s">
        <v>611</v>
      </c>
      <c r="G35" s="1206" t="s">
        <v>610</v>
      </c>
      <c r="H35" s="1206"/>
      <c r="I35" s="209" t="s">
        <v>611</v>
      </c>
      <c r="J35" s="1206" t="s">
        <v>609</v>
      </c>
      <c r="K35" s="1206"/>
      <c r="L35" s="1207"/>
      <c r="M35" s="1203"/>
      <c r="N35" s="1204"/>
      <c r="O35" s="1205"/>
      <c r="P35" s="1196"/>
      <c r="Q35" s="1197"/>
      <c r="R35" s="1194"/>
      <c r="S35" s="1194"/>
      <c r="T35" s="1194"/>
      <c r="U35" s="1194"/>
      <c r="V35" s="1194"/>
      <c r="W35" s="1194"/>
      <c r="X35" s="1194"/>
    </row>
    <row r="36" spans="1:24" ht="13.5">
      <c r="A36" s="47"/>
      <c r="B36" s="1195"/>
      <c r="C36" s="1195"/>
      <c r="D36" s="1195"/>
      <c r="E36" s="1195"/>
      <c r="F36" s="208" t="s">
        <v>611</v>
      </c>
      <c r="G36" s="1198" t="s">
        <v>606</v>
      </c>
      <c r="H36" s="1198"/>
      <c r="I36" s="208" t="s">
        <v>611</v>
      </c>
      <c r="J36" s="1198" t="s">
        <v>607</v>
      </c>
      <c r="K36" s="1198"/>
      <c r="L36" s="1199"/>
      <c r="M36" s="1200"/>
      <c r="N36" s="1201"/>
      <c r="O36" s="1202"/>
      <c r="P36" s="1196"/>
      <c r="Q36" s="1197"/>
      <c r="R36" s="1194" t="str">
        <f t="shared" ref="R36" si="10">IF(P36&gt;M36,"⇐補てん額が多い申告で問題ありませんか？","")</f>
        <v/>
      </c>
      <c r="S36" s="1194"/>
      <c r="T36" s="1194"/>
      <c r="U36" s="1194"/>
      <c r="V36" s="1194"/>
      <c r="W36" s="1194"/>
      <c r="X36" s="1194"/>
    </row>
    <row r="37" spans="1:24" ht="13.5">
      <c r="A37" s="47"/>
      <c r="B37" s="1195"/>
      <c r="C37" s="1195"/>
      <c r="D37" s="1195"/>
      <c r="E37" s="1195"/>
      <c r="F37" s="209" t="s">
        <v>611</v>
      </c>
      <c r="G37" s="1206" t="s">
        <v>610</v>
      </c>
      <c r="H37" s="1206"/>
      <c r="I37" s="209" t="s">
        <v>611</v>
      </c>
      <c r="J37" s="1206" t="s">
        <v>609</v>
      </c>
      <c r="K37" s="1206"/>
      <c r="L37" s="1207"/>
      <c r="M37" s="1203"/>
      <c r="N37" s="1204"/>
      <c r="O37" s="1205"/>
      <c r="P37" s="1196"/>
      <c r="Q37" s="1197"/>
      <c r="R37" s="1194"/>
      <c r="S37" s="1194"/>
      <c r="T37" s="1194"/>
      <c r="U37" s="1194"/>
      <c r="V37" s="1194"/>
      <c r="W37" s="1194"/>
      <c r="X37" s="1194"/>
    </row>
    <row r="38" spans="1:24" ht="13.5">
      <c r="A38" s="47"/>
      <c r="B38" s="1195"/>
      <c r="C38" s="1195"/>
      <c r="D38" s="1195"/>
      <c r="E38" s="1195"/>
      <c r="F38" s="208" t="s">
        <v>611</v>
      </c>
      <c r="G38" s="1198" t="s">
        <v>606</v>
      </c>
      <c r="H38" s="1198"/>
      <c r="I38" s="208" t="s">
        <v>611</v>
      </c>
      <c r="J38" s="1198" t="s">
        <v>607</v>
      </c>
      <c r="K38" s="1198"/>
      <c r="L38" s="1199"/>
      <c r="M38" s="1200"/>
      <c r="N38" s="1201"/>
      <c r="O38" s="1202"/>
      <c r="P38" s="1196"/>
      <c r="Q38" s="1197"/>
      <c r="R38" s="1194" t="str">
        <f t="shared" ref="R38" si="11">IF(P38&gt;M38,"⇐補てん額が多い申告で問題ありませんか？","")</f>
        <v/>
      </c>
      <c r="S38" s="1194"/>
      <c r="T38" s="1194"/>
      <c r="U38" s="1194"/>
      <c r="V38" s="1194"/>
      <c r="W38" s="1194"/>
      <c r="X38" s="1194"/>
    </row>
    <row r="39" spans="1:24" ht="13.5">
      <c r="A39" s="47"/>
      <c r="B39" s="1195"/>
      <c r="C39" s="1195"/>
      <c r="D39" s="1195"/>
      <c r="E39" s="1195"/>
      <c r="F39" s="209" t="s">
        <v>611</v>
      </c>
      <c r="G39" s="1206" t="s">
        <v>610</v>
      </c>
      <c r="H39" s="1206"/>
      <c r="I39" s="209" t="s">
        <v>611</v>
      </c>
      <c r="J39" s="1206" t="s">
        <v>609</v>
      </c>
      <c r="K39" s="1206"/>
      <c r="L39" s="1207"/>
      <c r="M39" s="1203"/>
      <c r="N39" s="1204"/>
      <c r="O39" s="1205"/>
      <c r="P39" s="1196"/>
      <c r="Q39" s="1197"/>
      <c r="R39" s="1194"/>
      <c r="S39" s="1194"/>
      <c r="T39" s="1194"/>
      <c r="U39" s="1194"/>
      <c r="V39" s="1194"/>
      <c r="W39" s="1194"/>
      <c r="X39" s="1194"/>
    </row>
    <row r="40" spans="1:24" ht="13.5">
      <c r="A40" s="47"/>
      <c r="B40" s="1195"/>
      <c r="C40" s="1195"/>
      <c r="D40" s="1195"/>
      <c r="E40" s="1195"/>
      <c r="F40" s="208" t="s">
        <v>611</v>
      </c>
      <c r="G40" s="1198" t="s">
        <v>606</v>
      </c>
      <c r="H40" s="1198"/>
      <c r="I40" s="208" t="s">
        <v>611</v>
      </c>
      <c r="J40" s="1198" t="s">
        <v>607</v>
      </c>
      <c r="K40" s="1198"/>
      <c r="L40" s="1199"/>
      <c r="M40" s="1200"/>
      <c r="N40" s="1201"/>
      <c r="O40" s="1202"/>
      <c r="P40" s="1196"/>
      <c r="Q40" s="1197"/>
      <c r="R40" s="1194" t="str">
        <f t="shared" ref="R40" si="12">IF(P40&gt;M40,"⇐補てん額が多い申告で問題ありませんか？","")</f>
        <v/>
      </c>
      <c r="S40" s="1194"/>
      <c r="T40" s="1194"/>
      <c r="U40" s="1194"/>
      <c r="V40" s="1194"/>
      <c r="W40" s="1194"/>
      <c r="X40" s="1194"/>
    </row>
    <row r="41" spans="1:24" ht="13.5">
      <c r="A41" s="47"/>
      <c r="B41" s="1195"/>
      <c r="C41" s="1195"/>
      <c r="D41" s="1195"/>
      <c r="E41" s="1195"/>
      <c r="F41" s="209" t="s">
        <v>611</v>
      </c>
      <c r="G41" s="1206" t="s">
        <v>610</v>
      </c>
      <c r="H41" s="1206"/>
      <c r="I41" s="209" t="s">
        <v>611</v>
      </c>
      <c r="J41" s="1206" t="s">
        <v>609</v>
      </c>
      <c r="K41" s="1206"/>
      <c r="L41" s="1207"/>
      <c r="M41" s="1203"/>
      <c r="N41" s="1204"/>
      <c r="O41" s="1205"/>
      <c r="P41" s="1196"/>
      <c r="Q41" s="1197"/>
      <c r="R41" s="1194"/>
      <c r="S41" s="1194"/>
      <c r="T41" s="1194"/>
      <c r="U41" s="1194"/>
      <c r="V41" s="1194"/>
      <c r="W41" s="1194"/>
      <c r="X41" s="1194"/>
    </row>
    <row r="42" spans="1:24" ht="13.5">
      <c r="A42" s="47"/>
      <c r="B42" s="1195"/>
      <c r="C42" s="1195"/>
      <c r="D42" s="1195"/>
      <c r="E42" s="1195"/>
      <c r="F42" s="208" t="s">
        <v>611</v>
      </c>
      <c r="G42" s="1198" t="s">
        <v>606</v>
      </c>
      <c r="H42" s="1198"/>
      <c r="I42" s="208" t="s">
        <v>611</v>
      </c>
      <c r="J42" s="1198" t="s">
        <v>607</v>
      </c>
      <c r="K42" s="1198"/>
      <c r="L42" s="1199"/>
      <c r="M42" s="1200"/>
      <c r="N42" s="1201"/>
      <c r="O42" s="1202"/>
      <c r="P42" s="1196"/>
      <c r="Q42" s="1197"/>
      <c r="R42" s="1194" t="str">
        <f t="shared" ref="R42" si="13">IF(P42&gt;M42,"⇐補てん額が多い申告で問題ありませんか？","")</f>
        <v/>
      </c>
      <c r="S42" s="1194"/>
      <c r="T42" s="1194"/>
      <c r="U42" s="1194"/>
      <c r="V42" s="1194"/>
      <c r="W42" s="1194"/>
      <c r="X42" s="1194"/>
    </row>
    <row r="43" spans="1:24" ht="13.5">
      <c r="A43" s="47"/>
      <c r="B43" s="1195"/>
      <c r="C43" s="1195"/>
      <c r="D43" s="1195"/>
      <c r="E43" s="1195"/>
      <c r="F43" s="209" t="s">
        <v>611</v>
      </c>
      <c r="G43" s="1206" t="s">
        <v>610</v>
      </c>
      <c r="H43" s="1206"/>
      <c r="I43" s="209" t="s">
        <v>611</v>
      </c>
      <c r="J43" s="1206" t="s">
        <v>609</v>
      </c>
      <c r="K43" s="1206"/>
      <c r="L43" s="1207"/>
      <c r="M43" s="1203"/>
      <c r="N43" s="1204"/>
      <c r="O43" s="1205"/>
      <c r="P43" s="1196"/>
      <c r="Q43" s="1197"/>
      <c r="R43" s="1194"/>
      <c r="S43" s="1194"/>
      <c r="T43" s="1194"/>
      <c r="U43" s="1194"/>
      <c r="V43" s="1194"/>
      <c r="W43" s="1194"/>
      <c r="X43" s="1194"/>
    </row>
    <row r="44" spans="1:24" ht="13.5">
      <c r="A44" s="47"/>
      <c r="B44" s="1195"/>
      <c r="C44" s="1195"/>
      <c r="D44" s="1195"/>
      <c r="E44" s="1195"/>
      <c r="F44" s="208" t="s">
        <v>611</v>
      </c>
      <c r="G44" s="1198" t="s">
        <v>606</v>
      </c>
      <c r="H44" s="1198"/>
      <c r="I44" s="208" t="s">
        <v>611</v>
      </c>
      <c r="J44" s="1198" t="s">
        <v>607</v>
      </c>
      <c r="K44" s="1198"/>
      <c r="L44" s="1199"/>
      <c r="M44" s="1200"/>
      <c r="N44" s="1201"/>
      <c r="O44" s="1202"/>
      <c r="P44" s="1196"/>
      <c r="Q44" s="1197"/>
      <c r="R44" s="1194" t="str">
        <f t="shared" ref="R44" si="14">IF(P44&gt;M44,"⇐補てん額が多い申告で問題ありませんか？","")</f>
        <v/>
      </c>
      <c r="S44" s="1194"/>
      <c r="T44" s="1194"/>
      <c r="U44" s="1194"/>
      <c r="V44" s="1194"/>
      <c r="W44" s="1194"/>
      <c r="X44" s="1194"/>
    </row>
    <row r="45" spans="1:24" ht="14.25" thickBot="1">
      <c r="A45" s="47"/>
      <c r="B45" s="1195"/>
      <c r="C45" s="1195"/>
      <c r="D45" s="1195"/>
      <c r="E45" s="1195"/>
      <c r="F45" s="209" t="s">
        <v>611</v>
      </c>
      <c r="G45" s="1206" t="s">
        <v>610</v>
      </c>
      <c r="H45" s="1206"/>
      <c r="I45" s="209" t="s">
        <v>611</v>
      </c>
      <c r="J45" s="1233" t="s">
        <v>609</v>
      </c>
      <c r="K45" s="1233"/>
      <c r="L45" s="1234"/>
      <c r="M45" s="1236"/>
      <c r="N45" s="1237"/>
      <c r="O45" s="1238"/>
      <c r="P45" s="1196"/>
      <c r="Q45" s="1197"/>
      <c r="R45" s="1194"/>
      <c r="S45" s="1194"/>
      <c r="T45" s="1194"/>
      <c r="U45" s="1194"/>
      <c r="V45" s="1194"/>
      <c r="W45" s="1194"/>
      <c r="X45" s="1194"/>
    </row>
    <row r="46" spans="1:24" ht="38.25" customHeight="1" thickTop="1">
      <c r="A46" s="47"/>
      <c r="B46" s="1253" t="s">
        <v>601</v>
      </c>
      <c r="C46" s="1253"/>
      <c r="D46" s="1253"/>
      <c r="E46" s="1253"/>
      <c r="F46" s="1253"/>
      <c r="G46" s="1253"/>
      <c r="H46" s="1253"/>
      <c r="I46" s="1253"/>
      <c r="J46" s="1253"/>
      <c r="K46" s="1253"/>
      <c r="L46" s="1253"/>
      <c r="M46" s="1235">
        <f>SUM(M14:O45)</f>
        <v>0</v>
      </c>
      <c r="N46" s="1235"/>
      <c r="O46" s="1235"/>
      <c r="P46" s="63">
        <f>SUM(P14:P45)</f>
        <v>0</v>
      </c>
      <c r="Q46" s="47"/>
    </row>
    <row r="47" spans="1:24" ht="8.25" customHeight="1">
      <c r="A47" s="47"/>
      <c r="B47" s="1231"/>
      <c r="C47" s="1231"/>
      <c r="D47" s="1231"/>
      <c r="E47" s="1231"/>
      <c r="F47" s="1231"/>
      <c r="G47" s="1231"/>
      <c r="H47" s="1231"/>
      <c r="I47" s="1231"/>
      <c r="J47" s="1231"/>
      <c r="K47" s="1231"/>
      <c r="L47" s="1231"/>
      <c r="M47" s="1231"/>
      <c r="N47" s="1231"/>
      <c r="O47" s="1231"/>
      <c r="P47" s="1231"/>
      <c r="Q47" s="59"/>
    </row>
    <row r="48" spans="1:24" ht="38.25" customHeight="1">
      <c r="A48" s="47"/>
      <c r="B48" s="1232" t="s">
        <v>602</v>
      </c>
      <c r="C48" s="1232"/>
      <c r="D48" s="1232"/>
      <c r="E48" s="1232"/>
      <c r="F48" s="1232"/>
      <c r="G48" s="1232"/>
      <c r="H48" s="1232"/>
      <c r="I48" s="1232" t="s">
        <v>614</v>
      </c>
      <c r="J48" s="1232"/>
      <c r="K48" s="1230">
        <f>SUM(M7,M46)</f>
        <v>0</v>
      </c>
      <c r="L48" s="1230"/>
      <c r="M48" s="1230"/>
      <c r="N48" s="79" t="s">
        <v>615</v>
      </c>
      <c r="O48" s="1230">
        <f>SUM(P7,P46)</f>
        <v>0</v>
      </c>
      <c r="P48" s="1230"/>
      <c r="Q48" s="47"/>
    </row>
    <row r="49" spans="1:19">
      <c r="A49" s="47"/>
      <c r="B49" s="47"/>
      <c r="C49" s="65"/>
      <c r="D49" s="47"/>
      <c r="E49" s="65"/>
      <c r="F49" s="65"/>
      <c r="G49" s="65"/>
      <c r="H49" s="65"/>
      <c r="I49" s="65"/>
      <c r="J49" s="65"/>
      <c r="K49" s="65"/>
      <c r="L49" s="65"/>
      <c r="M49" s="65"/>
      <c r="N49" s="65"/>
      <c r="O49" s="65"/>
      <c r="P49" s="65"/>
      <c r="Q49" s="59"/>
    </row>
    <row r="50" spans="1:19" ht="17.25">
      <c r="A50" s="47"/>
      <c r="B50" s="1208" t="s">
        <v>616</v>
      </c>
      <c r="C50" s="1208"/>
      <c r="D50" s="1208"/>
      <c r="E50" s="1208"/>
      <c r="F50" s="1208"/>
      <c r="G50" s="1208"/>
      <c r="H50" s="1208"/>
      <c r="I50" s="1208"/>
      <c r="J50" s="1208"/>
      <c r="K50" s="1208"/>
      <c r="L50" s="1208"/>
      <c r="M50" s="1208"/>
      <c r="N50" s="1208"/>
      <c r="O50" s="1208"/>
      <c r="P50" s="1208"/>
      <c r="Q50" s="47"/>
    </row>
    <row r="51" spans="1:19" ht="38.25" customHeight="1">
      <c r="A51" s="47"/>
      <c r="B51" s="1211" t="s">
        <v>617</v>
      </c>
      <c r="C51" s="1211"/>
      <c r="D51" s="1230">
        <f>K48</f>
        <v>0</v>
      </c>
      <c r="E51" s="1230"/>
      <c r="F51" s="1229" t="s">
        <v>623</v>
      </c>
      <c r="G51" s="1229"/>
      <c r="H51" s="47"/>
      <c r="I51" s="47"/>
      <c r="J51" s="47"/>
      <c r="K51" s="47"/>
      <c r="L51" s="47"/>
      <c r="M51" s="47"/>
      <c r="N51" s="47"/>
      <c r="O51" s="47"/>
      <c r="P51" s="47"/>
      <c r="Q51" s="47"/>
    </row>
    <row r="52" spans="1:19" ht="38.25" customHeight="1">
      <c r="A52" s="47"/>
      <c r="B52" s="1209" t="s">
        <v>618</v>
      </c>
      <c r="C52" s="1211"/>
      <c r="D52" s="1230">
        <f>O48</f>
        <v>0</v>
      </c>
      <c r="E52" s="1230"/>
      <c r="F52" s="1229" t="s">
        <v>615</v>
      </c>
      <c r="G52" s="1229"/>
      <c r="H52" s="47"/>
      <c r="I52" s="47"/>
      <c r="J52" s="47"/>
      <c r="K52" s="47"/>
      <c r="L52" s="47"/>
      <c r="M52" s="47"/>
      <c r="N52" s="47"/>
      <c r="O52" s="47"/>
      <c r="P52" s="47"/>
      <c r="Q52" s="47"/>
      <c r="R52" s="25"/>
      <c r="S52" s="25"/>
    </row>
    <row r="53" spans="1:19" ht="38.25" customHeight="1">
      <c r="A53" s="47"/>
      <c r="B53" s="1209" t="s">
        <v>621</v>
      </c>
      <c r="C53" s="1211"/>
      <c r="D53" s="1230">
        <f>IF(D51&lt;D52,0,D51-D52)</f>
        <v>0</v>
      </c>
      <c r="E53" s="1230"/>
      <c r="F53" s="1229" t="s">
        <v>624</v>
      </c>
      <c r="G53" s="1229"/>
      <c r="H53" s="47"/>
      <c r="I53" s="47"/>
      <c r="J53" s="47"/>
      <c r="K53" s="47"/>
      <c r="L53" s="47"/>
      <c r="M53" s="47"/>
      <c r="N53" s="47"/>
      <c r="O53" s="47"/>
      <c r="P53" s="47"/>
      <c r="Q53" s="47"/>
      <c r="R53" s="25"/>
      <c r="S53" s="25"/>
    </row>
    <row r="54" spans="1:19" ht="38.25" customHeight="1">
      <c r="A54" s="47"/>
      <c r="B54" s="1209" t="s">
        <v>619</v>
      </c>
      <c r="C54" s="1211"/>
      <c r="D54" s="1230">
        <f>収入・所得!R204</f>
        <v>0</v>
      </c>
      <c r="E54" s="1230"/>
      <c r="F54" s="1229" t="s">
        <v>625</v>
      </c>
      <c r="G54" s="1229"/>
      <c r="H54" s="47"/>
      <c r="I54" s="47"/>
      <c r="J54" s="47"/>
      <c r="K54" s="47"/>
      <c r="L54" s="47"/>
      <c r="M54" s="47"/>
      <c r="N54" s="47"/>
      <c r="O54" s="47"/>
      <c r="P54" s="47"/>
      <c r="Q54" s="47"/>
      <c r="R54" s="25"/>
      <c r="S54" s="25"/>
    </row>
    <row r="55" spans="1:19" ht="38.25" customHeight="1">
      <c r="A55" s="47"/>
      <c r="B55" s="1209" t="s">
        <v>622</v>
      </c>
      <c r="C55" s="1211"/>
      <c r="D55" s="1230">
        <f>IF(D54&lt;0,0,ROUNDDOWN(D54*0.05,0))</f>
        <v>0</v>
      </c>
      <c r="E55" s="1230"/>
      <c r="F55" s="1229" t="s">
        <v>626</v>
      </c>
      <c r="G55" s="1229"/>
      <c r="H55" s="47"/>
      <c r="I55" s="47"/>
      <c r="J55" s="47"/>
      <c r="K55" s="47"/>
      <c r="L55" s="47"/>
      <c r="M55" s="47"/>
      <c r="N55" s="47"/>
      <c r="O55" s="47"/>
      <c r="P55" s="47"/>
      <c r="Q55" s="47"/>
    </row>
    <row r="56" spans="1:19" ht="38.25" customHeight="1">
      <c r="A56" s="47"/>
      <c r="B56" s="1209" t="s">
        <v>620</v>
      </c>
      <c r="C56" s="1211"/>
      <c r="D56" s="1230">
        <f>IF(D55&lt;100000,D55,100000)</f>
        <v>0</v>
      </c>
      <c r="E56" s="1230"/>
      <c r="F56" s="1229" t="s">
        <v>627</v>
      </c>
      <c r="G56" s="1229"/>
      <c r="H56" s="47"/>
      <c r="I56" s="47"/>
      <c r="J56" s="47"/>
      <c r="K56" s="47"/>
      <c r="L56" s="47"/>
      <c r="M56" s="47"/>
      <c r="N56" s="47"/>
      <c r="O56" s="47"/>
      <c r="P56" s="47"/>
      <c r="Q56" s="47"/>
    </row>
    <row r="57" spans="1:19" ht="38.25" customHeight="1">
      <c r="A57" s="47"/>
      <c r="B57" s="1209" t="s">
        <v>681</v>
      </c>
      <c r="C57" s="1211"/>
      <c r="D57" s="1230">
        <f>IF(D53-D56&lt;0,0,IF(D53-D56&gt;2000000,2000000,D53-D56))</f>
        <v>0</v>
      </c>
      <c r="E57" s="1230"/>
      <c r="F57" s="1229" t="s">
        <v>628</v>
      </c>
      <c r="G57" s="1229"/>
      <c r="H57" s="47"/>
      <c r="I57" s="47"/>
      <c r="J57" s="47"/>
      <c r="K57" s="47"/>
      <c r="L57" s="47"/>
      <c r="M57" s="47"/>
      <c r="N57" s="47"/>
      <c r="O57" s="47"/>
      <c r="P57" s="47"/>
      <c r="Q57" s="47"/>
    </row>
    <row r="58" spans="1:19" customFormat="1" ht="18.75">
      <c r="A58" s="68"/>
      <c r="B58" s="68"/>
      <c r="C58" s="68"/>
      <c r="D58" s="68"/>
      <c r="E58" s="68"/>
      <c r="F58" s="68"/>
      <c r="G58" s="68"/>
      <c r="H58" s="68"/>
      <c r="I58" s="68"/>
      <c r="J58" s="68"/>
      <c r="K58" s="68"/>
      <c r="L58" s="68"/>
      <c r="M58" s="68"/>
      <c r="N58" s="68"/>
      <c r="O58" s="1266" t="s">
        <v>727</v>
      </c>
      <c r="P58" s="1266"/>
      <c r="Q58" s="68"/>
    </row>
    <row r="59" spans="1:19" customFormat="1" ht="22.5" customHeight="1">
      <c r="A59" s="185"/>
      <c r="B59" s="186"/>
      <c r="C59" s="186"/>
      <c r="D59" s="186"/>
      <c r="E59" s="186"/>
      <c r="F59" s="186"/>
      <c r="G59" s="186"/>
      <c r="H59" s="186"/>
      <c r="I59" s="186"/>
      <c r="J59" s="186"/>
      <c r="K59" s="186"/>
      <c r="L59" s="186"/>
      <c r="M59" s="186"/>
      <c r="N59" s="186"/>
      <c r="O59" s="186"/>
      <c r="P59" s="186"/>
      <c r="Q59" s="187"/>
    </row>
    <row r="60" spans="1:19" customFormat="1" ht="22.5" customHeight="1">
      <c r="A60" s="188"/>
      <c r="B60" s="1251" t="s">
        <v>638</v>
      </c>
      <c r="C60" s="1251"/>
      <c r="D60" s="1251"/>
      <c r="E60" s="1251"/>
      <c r="F60" s="1251"/>
      <c r="G60" s="1251"/>
      <c r="H60" s="1251"/>
      <c r="I60" s="1251"/>
      <c r="J60" s="1251"/>
      <c r="K60" s="1251"/>
      <c r="L60" s="1251"/>
      <c r="M60" s="1251"/>
      <c r="N60" s="1251"/>
      <c r="O60" s="1251"/>
      <c r="P60" s="1251"/>
      <c r="Q60" s="189"/>
    </row>
    <row r="61" spans="1:19" customFormat="1" ht="22.5" customHeight="1">
      <c r="A61" s="188"/>
      <c r="B61" s="1252" t="s">
        <v>639</v>
      </c>
      <c r="C61" s="1252"/>
      <c r="D61" s="1252"/>
      <c r="E61" s="1252"/>
      <c r="F61" s="1252"/>
      <c r="G61" s="1252"/>
      <c r="H61" s="1252"/>
      <c r="I61" s="1252"/>
      <c r="J61" s="1252"/>
      <c r="K61" s="1252"/>
      <c r="L61" s="1252"/>
      <c r="M61" s="1252"/>
      <c r="N61" s="1252"/>
      <c r="O61" s="1252"/>
      <c r="P61" s="1252"/>
      <c r="Q61" s="189"/>
    </row>
    <row r="62" spans="1:19" ht="12" customHeight="1">
      <c r="A62" s="210"/>
      <c r="B62" s="1240" t="s">
        <v>633</v>
      </c>
      <c r="C62" s="1240"/>
      <c r="D62" s="1240" t="s">
        <v>632</v>
      </c>
      <c r="E62" s="1240"/>
      <c r="F62" s="1241" t="s">
        <v>631</v>
      </c>
      <c r="G62" s="1241"/>
      <c r="H62" s="1241"/>
      <c r="I62" s="1241"/>
      <c r="J62" s="1241"/>
      <c r="K62" s="1241"/>
      <c r="L62" s="1241"/>
      <c r="M62" s="1242" t="s">
        <v>630</v>
      </c>
      <c r="N62" s="1243"/>
      <c r="O62" s="1244"/>
      <c r="P62" s="1240" t="s">
        <v>629</v>
      </c>
      <c r="Q62" s="211"/>
    </row>
    <row r="63" spans="1:19">
      <c r="A63" s="210"/>
      <c r="B63" s="1240"/>
      <c r="C63" s="1240"/>
      <c r="D63" s="1240"/>
      <c r="E63" s="1240"/>
      <c r="F63" s="1241"/>
      <c r="G63" s="1241"/>
      <c r="H63" s="1241"/>
      <c r="I63" s="1241"/>
      <c r="J63" s="1241"/>
      <c r="K63" s="1241"/>
      <c r="L63" s="1241"/>
      <c r="M63" s="1245"/>
      <c r="N63" s="1246"/>
      <c r="O63" s="1247"/>
      <c r="P63" s="1240"/>
      <c r="Q63" s="211"/>
    </row>
    <row r="64" spans="1:19">
      <c r="A64" s="210"/>
      <c r="B64" s="1240"/>
      <c r="C64" s="1240"/>
      <c r="D64" s="1240"/>
      <c r="E64" s="1240"/>
      <c r="F64" s="1241"/>
      <c r="G64" s="1241"/>
      <c r="H64" s="1241"/>
      <c r="I64" s="1241"/>
      <c r="J64" s="1241"/>
      <c r="K64" s="1241"/>
      <c r="L64" s="1241"/>
      <c r="M64" s="1248"/>
      <c r="N64" s="1249"/>
      <c r="O64" s="1250"/>
      <c r="P64" s="1240"/>
      <c r="Q64" s="211"/>
    </row>
    <row r="65" spans="1:17" ht="13.5">
      <c r="A65" s="210"/>
      <c r="B65" s="1255" t="s">
        <v>640</v>
      </c>
      <c r="C65" s="1255"/>
      <c r="D65" s="1255" t="s">
        <v>642</v>
      </c>
      <c r="E65" s="1255"/>
      <c r="F65" s="42" t="s">
        <v>608</v>
      </c>
      <c r="G65" s="1198" t="s">
        <v>606</v>
      </c>
      <c r="H65" s="1198"/>
      <c r="I65" s="42" t="s">
        <v>611</v>
      </c>
      <c r="J65" s="1198" t="s">
        <v>607</v>
      </c>
      <c r="K65" s="1198"/>
      <c r="L65" s="1199"/>
      <c r="M65" s="1256">
        <v>12000</v>
      </c>
      <c r="N65" s="1257"/>
      <c r="O65" s="1258"/>
      <c r="P65" s="1262"/>
      <c r="Q65" s="1239"/>
    </row>
    <row r="66" spans="1:17" ht="13.5">
      <c r="A66" s="210"/>
      <c r="B66" s="1255"/>
      <c r="C66" s="1255"/>
      <c r="D66" s="1255"/>
      <c r="E66" s="1255"/>
      <c r="F66" s="39" t="s">
        <v>611</v>
      </c>
      <c r="G66" s="1206" t="s">
        <v>610</v>
      </c>
      <c r="H66" s="1206"/>
      <c r="I66" s="39" t="s">
        <v>611</v>
      </c>
      <c r="J66" s="1206" t="s">
        <v>609</v>
      </c>
      <c r="K66" s="1206"/>
      <c r="L66" s="1207"/>
      <c r="M66" s="1259"/>
      <c r="N66" s="1260"/>
      <c r="O66" s="1261"/>
      <c r="P66" s="1262"/>
      <c r="Q66" s="1239"/>
    </row>
    <row r="67" spans="1:17" ht="13.5">
      <c r="A67" s="210"/>
      <c r="B67" s="1255" t="s">
        <v>641</v>
      </c>
      <c r="C67" s="1255"/>
      <c r="D67" s="1255" t="s">
        <v>643</v>
      </c>
      <c r="E67" s="1255"/>
      <c r="F67" s="42" t="s">
        <v>611</v>
      </c>
      <c r="G67" s="1198" t="s">
        <v>606</v>
      </c>
      <c r="H67" s="1198"/>
      <c r="I67" s="42" t="s">
        <v>611</v>
      </c>
      <c r="J67" s="1198" t="s">
        <v>607</v>
      </c>
      <c r="K67" s="1198"/>
      <c r="L67" s="1199"/>
      <c r="M67" s="1256">
        <v>1560</v>
      </c>
      <c r="N67" s="1257"/>
      <c r="O67" s="1258"/>
      <c r="P67" s="1262"/>
      <c r="Q67" s="1239"/>
    </row>
    <row r="68" spans="1:17" ht="13.5">
      <c r="A68" s="210"/>
      <c r="B68" s="1255"/>
      <c r="C68" s="1255"/>
      <c r="D68" s="1255"/>
      <c r="E68" s="1255"/>
      <c r="F68" s="39" t="s">
        <v>611</v>
      </c>
      <c r="G68" s="1206" t="s">
        <v>610</v>
      </c>
      <c r="H68" s="1206"/>
      <c r="I68" s="39" t="s">
        <v>608</v>
      </c>
      <c r="J68" s="1206" t="s">
        <v>609</v>
      </c>
      <c r="K68" s="1206"/>
      <c r="L68" s="1207"/>
      <c r="M68" s="1259"/>
      <c r="N68" s="1260"/>
      <c r="O68" s="1261"/>
      <c r="P68" s="1262"/>
      <c r="Q68" s="1239"/>
    </row>
    <row r="69" spans="1:17" ht="6.75" customHeight="1">
      <c r="A69" s="210"/>
      <c r="B69" s="1254"/>
      <c r="C69" s="1254"/>
      <c r="D69" s="1254"/>
      <c r="E69" s="1254"/>
      <c r="F69" s="1254"/>
      <c r="G69" s="1254"/>
      <c r="H69" s="1254"/>
      <c r="I69" s="1254"/>
      <c r="J69" s="1254"/>
      <c r="K69" s="1254"/>
      <c r="L69" s="1254"/>
      <c r="M69" s="1254"/>
      <c r="N69" s="1254"/>
      <c r="O69" s="1254"/>
      <c r="P69" s="1254"/>
      <c r="Q69" s="212"/>
    </row>
    <row r="70" spans="1:17" customFormat="1" ht="22.5" customHeight="1">
      <c r="A70" s="188"/>
      <c r="B70" s="1251" t="s">
        <v>644</v>
      </c>
      <c r="C70" s="1251"/>
      <c r="D70" s="1251"/>
      <c r="E70" s="1251"/>
      <c r="F70" s="1251"/>
      <c r="G70" s="1251"/>
      <c r="H70" s="1251"/>
      <c r="I70" s="1251"/>
      <c r="J70" s="1251"/>
      <c r="K70" s="1251"/>
      <c r="L70" s="1251"/>
      <c r="M70" s="1251"/>
      <c r="N70" s="1251"/>
      <c r="O70" s="1251"/>
      <c r="P70" s="1251"/>
      <c r="Q70" s="189"/>
    </row>
    <row r="71" spans="1:17" customFormat="1" ht="22.5" customHeight="1">
      <c r="A71" s="188"/>
      <c r="B71" s="1251" t="s">
        <v>649</v>
      </c>
      <c r="C71" s="1251"/>
      <c r="D71" s="1251"/>
      <c r="E71" s="1251"/>
      <c r="F71" s="1251"/>
      <c r="G71" s="1251"/>
      <c r="H71" s="1251"/>
      <c r="I71" s="1251"/>
      <c r="J71" s="1251"/>
      <c r="K71" s="1251"/>
      <c r="L71" s="1251"/>
      <c r="M71" s="1251"/>
      <c r="N71" s="1251"/>
      <c r="O71" s="1251"/>
      <c r="P71" s="1251"/>
      <c r="Q71" s="189"/>
    </row>
    <row r="72" spans="1:17" customFormat="1" ht="22.5" customHeight="1">
      <c r="A72" s="188"/>
      <c r="B72" s="1252" t="s">
        <v>639</v>
      </c>
      <c r="C72" s="1252"/>
      <c r="D72" s="1252"/>
      <c r="E72" s="1252"/>
      <c r="F72" s="1252"/>
      <c r="G72" s="1252"/>
      <c r="H72" s="1252"/>
      <c r="I72" s="1252"/>
      <c r="J72" s="1252"/>
      <c r="K72" s="1252"/>
      <c r="L72" s="1252"/>
      <c r="M72" s="1252"/>
      <c r="N72" s="1252"/>
      <c r="O72" s="1252"/>
      <c r="P72" s="1252"/>
      <c r="Q72" s="189"/>
    </row>
    <row r="73" spans="1:17" ht="12" customHeight="1">
      <c r="A73" s="210"/>
      <c r="B73" s="1240" t="s">
        <v>633</v>
      </c>
      <c r="C73" s="1240"/>
      <c r="D73" s="1240" t="s">
        <v>632</v>
      </c>
      <c r="E73" s="1240"/>
      <c r="F73" s="1241" t="s">
        <v>631</v>
      </c>
      <c r="G73" s="1241"/>
      <c r="H73" s="1241"/>
      <c r="I73" s="1241"/>
      <c r="J73" s="1241"/>
      <c r="K73" s="1241"/>
      <c r="L73" s="1241"/>
      <c r="M73" s="1242" t="s">
        <v>630</v>
      </c>
      <c r="N73" s="1243"/>
      <c r="O73" s="1244"/>
      <c r="P73" s="1240" t="s">
        <v>629</v>
      </c>
      <c r="Q73" s="211"/>
    </row>
    <row r="74" spans="1:17">
      <c r="A74" s="210"/>
      <c r="B74" s="1240"/>
      <c r="C74" s="1240"/>
      <c r="D74" s="1240"/>
      <c r="E74" s="1240"/>
      <c r="F74" s="1241"/>
      <c r="G74" s="1241"/>
      <c r="H74" s="1241"/>
      <c r="I74" s="1241"/>
      <c r="J74" s="1241"/>
      <c r="K74" s="1241"/>
      <c r="L74" s="1241"/>
      <c r="M74" s="1245"/>
      <c r="N74" s="1246"/>
      <c r="O74" s="1247"/>
      <c r="P74" s="1240"/>
      <c r="Q74" s="211"/>
    </row>
    <row r="75" spans="1:17">
      <c r="A75" s="210"/>
      <c r="B75" s="1240"/>
      <c r="C75" s="1240"/>
      <c r="D75" s="1240"/>
      <c r="E75" s="1240"/>
      <c r="F75" s="1241"/>
      <c r="G75" s="1241"/>
      <c r="H75" s="1241"/>
      <c r="I75" s="1241"/>
      <c r="J75" s="1241"/>
      <c r="K75" s="1241"/>
      <c r="L75" s="1241"/>
      <c r="M75" s="1248"/>
      <c r="N75" s="1249"/>
      <c r="O75" s="1250"/>
      <c r="P75" s="1240"/>
      <c r="Q75" s="211"/>
    </row>
    <row r="76" spans="1:17" ht="13.5">
      <c r="A76" s="210"/>
      <c r="B76" s="1255" t="s">
        <v>645</v>
      </c>
      <c r="C76" s="1255"/>
      <c r="D76" s="1255"/>
      <c r="E76" s="1255"/>
      <c r="F76" s="42" t="s">
        <v>611</v>
      </c>
      <c r="G76" s="1198" t="s">
        <v>606</v>
      </c>
      <c r="H76" s="1198"/>
      <c r="I76" s="42" t="s">
        <v>611</v>
      </c>
      <c r="J76" s="1198" t="s">
        <v>607</v>
      </c>
      <c r="K76" s="1198"/>
      <c r="L76" s="1199"/>
      <c r="M76" s="1256">
        <v>360000</v>
      </c>
      <c r="N76" s="1257"/>
      <c r="O76" s="1258"/>
      <c r="P76" s="1262">
        <v>50000</v>
      </c>
      <c r="Q76" s="1239"/>
    </row>
    <row r="77" spans="1:17" ht="13.5">
      <c r="A77" s="210"/>
      <c r="B77" s="1255"/>
      <c r="C77" s="1255"/>
      <c r="D77" s="1255"/>
      <c r="E77" s="1255"/>
      <c r="F77" s="39" t="s">
        <v>611</v>
      </c>
      <c r="G77" s="1206" t="s">
        <v>610</v>
      </c>
      <c r="H77" s="1206"/>
      <c r="I77" s="39" t="s">
        <v>611</v>
      </c>
      <c r="J77" s="1206" t="s">
        <v>609</v>
      </c>
      <c r="K77" s="1206"/>
      <c r="L77" s="1207"/>
      <c r="M77" s="1259"/>
      <c r="N77" s="1260"/>
      <c r="O77" s="1261"/>
      <c r="P77" s="1262"/>
      <c r="Q77" s="1239"/>
    </row>
    <row r="78" spans="1:17" ht="6.75" customHeight="1">
      <c r="A78" s="210"/>
      <c r="B78" s="1254"/>
      <c r="C78" s="1254"/>
      <c r="D78" s="1254"/>
      <c r="E78" s="1254"/>
      <c r="F78" s="1254"/>
      <c r="G78" s="1254"/>
      <c r="H78" s="1254"/>
      <c r="I78" s="1254"/>
      <c r="J78" s="1254"/>
      <c r="K78" s="1254"/>
      <c r="L78" s="1254"/>
      <c r="M78" s="1254"/>
      <c r="N78" s="1254"/>
      <c r="O78" s="1254"/>
      <c r="P78" s="1254"/>
      <c r="Q78" s="212"/>
    </row>
    <row r="79" spans="1:17" customFormat="1" ht="22.5" customHeight="1">
      <c r="A79" s="188"/>
      <c r="B79" s="1251" t="s">
        <v>646</v>
      </c>
      <c r="C79" s="1251"/>
      <c r="D79" s="1251"/>
      <c r="E79" s="1251"/>
      <c r="F79" s="1251"/>
      <c r="G79" s="1251"/>
      <c r="H79" s="1251"/>
      <c r="I79" s="1251"/>
      <c r="J79" s="1251"/>
      <c r="K79" s="1251"/>
      <c r="L79" s="1251"/>
      <c r="M79" s="1251"/>
      <c r="N79" s="1251"/>
      <c r="O79" s="1251"/>
      <c r="P79" s="1251"/>
      <c r="Q79" s="189"/>
    </row>
    <row r="80" spans="1:17" ht="22.5" customHeight="1">
      <c r="A80" s="210"/>
      <c r="B80" s="1251" t="s">
        <v>648</v>
      </c>
      <c r="C80" s="1251"/>
      <c r="D80" s="1251"/>
      <c r="E80" s="1251"/>
      <c r="F80" s="1251"/>
      <c r="G80" s="1251"/>
      <c r="H80" s="1251"/>
      <c r="I80" s="1251"/>
      <c r="J80" s="1251"/>
      <c r="K80" s="1251"/>
      <c r="L80" s="1251"/>
      <c r="M80" s="1251"/>
      <c r="N80" s="1251"/>
      <c r="O80" s="1251"/>
      <c r="P80" s="1251"/>
      <c r="Q80" s="212"/>
    </row>
    <row r="81" spans="1:17" ht="22.5" customHeight="1">
      <c r="A81" s="210"/>
      <c r="B81" s="587" t="s">
        <v>663</v>
      </c>
      <c r="C81" s="587"/>
      <c r="D81" s="587"/>
      <c r="E81" s="587"/>
      <c r="F81" s="587"/>
      <c r="G81" s="587"/>
      <c r="H81" s="587"/>
      <c r="I81" s="587"/>
      <c r="J81" s="587"/>
      <c r="K81" s="587"/>
      <c r="L81" s="587"/>
      <c r="M81" s="587"/>
      <c r="N81" s="587"/>
      <c r="O81" s="587"/>
      <c r="P81" s="587"/>
      <c r="Q81" s="212"/>
    </row>
    <row r="82" spans="1:17" customFormat="1" ht="22.5" customHeight="1">
      <c r="A82" s="188"/>
      <c r="B82" s="1251" t="s">
        <v>650</v>
      </c>
      <c r="C82" s="1251"/>
      <c r="D82" s="1251"/>
      <c r="E82" s="1251"/>
      <c r="F82" s="1251"/>
      <c r="G82" s="1251"/>
      <c r="H82" s="1251"/>
      <c r="I82" s="1251"/>
      <c r="J82" s="1251"/>
      <c r="K82" s="1251"/>
      <c r="L82" s="1251"/>
      <c r="M82" s="1251"/>
      <c r="N82" s="1251"/>
      <c r="O82" s="1251"/>
      <c r="P82" s="1251"/>
      <c r="Q82" s="189"/>
    </row>
    <row r="83" spans="1:17" ht="22.5" customHeight="1">
      <c r="A83" s="210"/>
      <c r="B83" s="587" t="s">
        <v>654</v>
      </c>
      <c r="C83" s="587"/>
      <c r="D83" s="587"/>
      <c r="E83" s="587"/>
      <c r="F83" s="587"/>
      <c r="G83" s="587"/>
      <c r="H83" s="587"/>
      <c r="I83" s="587"/>
      <c r="J83" s="587"/>
      <c r="K83" s="587"/>
      <c r="L83" s="587"/>
      <c r="M83" s="587"/>
      <c r="N83" s="587"/>
      <c r="O83" s="587"/>
      <c r="P83" s="587"/>
      <c r="Q83" s="212"/>
    </row>
    <row r="84" spans="1:17" ht="22.5" customHeight="1">
      <c r="A84" s="210"/>
      <c r="B84" s="587" t="s">
        <v>655</v>
      </c>
      <c r="C84" s="587"/>
      <c r="D84" s="587"/>
      <c r="E84" s="587"/>
      <c r="F84" s="587"/>
      <c r="G84" s="587"/>
      <c r="H84" s="587"/>
      <c r="I84" s="587"/>
      <c r="J84" s="587"/>
      <c r="K84" s="587"/>
      <c r="L84" s="587"/>
      <c r="M84" s="587"/>
      <c r="N84" s="587"/>
      <c r="O84" s="587"/>
      <c r="P84" s="587"/>
      <c r="Q84" s="212"/>
    </row>
    <row r="85" spans="1:17" customFormat="1" ht="22.5" customHeight="1">
      <c r="A85" s="188"/>
      <c r="B85" s="587" t="s">
        <v>656</v>
      </c>
      <c r="C85" s="587"/>
      <c r="D85" s="587"/>
      <c r="E85" s="587"/>
      <c r="F85" s="587"/>
      <c r="G85" s="587"/>
      <c r="H85" s="587"/>
      <c r="I85" s="587"/>
      <c r="J85" s="587"/>
      <c r="K85" s="587"/>
      <c r="L85" s="587"/>
      <c r="M85" s="587"/>
      <c r="N85" s="587"/>
      <c r="O85" s="587"/>
      <c r="P85" s="587"/>
      <c r="Q85" s="189"/>
    </row>
    <row r="86" spans="1:17" ht="22.5" customHeight="1">
      <c r="A86" s="210"/>
      <c r="B86" s="587" t="s">
        <v>657</v>
      </c>
      <c r="C86" s="587"/>
      <c r="D86" s="587"/>
      <c r="E86" s="587"/>
      <c r="F86" s="587"/>
      <c r="G86" s="587"/>
      <c r="H86" s="587"/>
      <c r="I86" s="587"/>
      <c r="J86" s="587"/>
      <c r="K86" s="587"/>
      <c r="L86" s="587"/>
      <c r="M86" s="587"/>
      <c r="N86" s="587"/>
      <c r="O86" s="587"/>
      <c r="P86" s="587"/>
      <c r="Q86" s="212"/>
    </row>
    <row r="87" spans="1:17" ht="22.5" customHeight="1">
      <c r="A87" s="210"/>
      <c r="B87" s="587" t="s">
        <v>658</v>
      </c>
      <c r="C87" s="587"/>
      <c r="D87" s="587"/>
      <c r="E87" s="587"/>
      <c r="F87" s="587"/>
      <c r="G87" s="587"/>
      <c r="H87" s="587"/>
      <c r="I87" s="587"/>
      <c r="J87" s="587"/>
      <c r="K87" s="587"/>
      <c r="L87" s="587"/>
      <c r="M87" s="587"/>
      <c r="N87" s="587"/>
      <c r="O87" s="587"/>
      <c r="P87" s="587"/>
      <c r="Q87" s="212"/>
    </row>
    <row r="88" spans="1:17" customFormat="1" ht="22.5" customHeight="1">
      <c r="A88" s="188"/>
      <c r="B88" s="587" t="s">
        <v>659</v>
      </c>
      <c r="C88" s="587"/>
      <c r="D88" s="587"/>
      <c r="E88" s="587"/>
      <c r="F88" s="587"/>
      <c r="G88" s="587"/>
      <c r="H88" s="587"/>
      <c r="I88" s="587"/>
      <c r="J88" s="587"/>
      <c r="K88" s="587"/>
      <c r="L88" s="587"/>
      <c r="M88" s="587"/>
      <c r="N88" s="587"/>
      <c r="O88" s="587"/>
      <c r="P88" s="587"/>
      <c r="Q88" s="189"/>
    </row>
    <row r="89" spans="1:17" ht="22.5" customHeight="1">
      <c r="A89" s="210"/>
      <c r="B89" s="587" t="s">
        <v>660</v>
      </c>
      <c r="C89" s="587"/>
      <c r="D89" s="587"/>
      <c r="E89" s="587"/>
      <c r="F89" s="587"/>
      <c r="G89" s="587"/>
      <c r="H89" s="587"/>
      <c r="I89" s="587"/>
      <c r="J89" s="587"/>
      <c r="K89" s="587"/>
      <c r="L89" s="587"/>
      <c r="M89" s="587"/>
      <c r="N89" s="587"/>
      <c r="O89" s="587"/>
      <c r="P89" s="587"/>
      <c r="Q89" s="212"/>
    </row>
    <row r="90" spans="1:17" ht="22.5" customHeight="1">
      <c r="A90" s="210"/>
      <c r="B90" s="587" t="s">
        <v>661</v>
      </c>
      <c r="C90" s="587"/>
      <c r="D90" s="587"/>
      <c r="E90" s="587"/>
      <c r="F90" s="587"/>
      <c r="G90" s="587"/>
      <c r="H90" s="587"/>
      <c r="I90" s="587"/>
      <c r="J90" s="587"/>
      <c r="K90" s="587"/>
      <c r="L90" s="587"/>
      <c r="M90" s="587"/>
      <c r="N90" s="587"/>
      <c r="O90" s="587"/>
      <c r="P90" s="587"/>
      <c r="Q90" s="212"/>
    </row>
    <row r="91" spans="1:17" ht="22.5" customHeight="1">
      <c r="A91" s="210"/>
      <c r="B91" s="587" t="s">
        <v>662</v>
      </c>
      <c r="C91" s="587"/>
      <c r="D91" s="587"/>
      <c r="E91" s="587"/>
      <c r="F91" s="587"/>
      <c r="G91" s="587"/>
      <c r="H91" s="587"/>
      <c r="I91" s="587"/>
      <c r="J91" s="587"/>
      <c r="K91" s="587"/>
      <c r="L91" s="587"/>
      <c r="M91" s="587"/>
      <c r="N91" s="587"/>
      <c r="O91" s="587"/>
      <c r="P91" s="587"/>
      <c r="Q91" s="212"/>
    </row>
    <row r="92" spans="1:17" ht="22.5" customHeight="1">
      <c r="A92" s="210"/>
      <c r="B92" s="1264" t="s">
        <v>652</v>
      </c>
      <c r="C92" s="1263"/>
      <c r="D92" s="1263"/>
      <c r="E92" s="1263"/>
      <c r="F92" s="1263"/>
      <c r="G92" s="1263"/>
      <c r="H92" s="1263"/>
      <c r="I92" s="1263"/>
      <c r="J92" s="1263"/>
      <c r="K92" s="1263"/>
      <c r="L92" s="1263"/>
      <c r="M92" s="1263"/>
      <c r="N92" s="1263"/>
      <c r="O92" s="1263"/>
      <c r="P92" s="1263"/>
      <c r="Q92" s="212"/>
    </row>
    <row r="93" spans="1:17" ht="22.5" customHeight="1">
      <c r="A93" s="210"/>
      <c r="B93" s="1264" t="s">
        <v>651</v>
      </c>
      <c r="C93" s="1263"/>
      <c r="D93" s="1263"/>
      <c r="E93" s="1263"/>
      <c r="F93" s="1263"/>
      <c r="G93" s="1263"/>
      <c r="H93" s="1263"/>
      <c r="I93" s="1263"/>
      <c r="J93" s="1263"/>
      <c r="K93" s="1263"/>
      <c r="L93" s="1263"/>
      <c r="M93" s="1263"/>
      <c r="N93" s="1263"/>
      <c r="O93" s="1263"/>
      <c r="P93" s="1263"/>
      <c r="Q93" s="212"/>
    </row>
    <row r="94" spans="1:17" ht="22.5" customHeight="1">
      <c r="A94" s="210"/>
      <c r="B94" s="1263" t="s">
        <v>653</v>
      </c>
      <c r="C94" s="1263"/>
      <c r="D94" s="1263"/>
      <c r="E94" s="1263"/>
      <c r="F94" s="1263"/>
      <c r="G94" s="1263"/>
      <c r="H94" s="1263"/>
      <c r="I94" s="1263"/>
      <c r="J94" s="1263"/>
      <c r="K94" s="1263"/>
      <c r="L94" s="1263"/>
      <c r="M94" s="1263"/>
      <c r="N94" s="1263"/>
      <c r="O94" s="1263"/>
      <c r="P94" s="1263"/>
      <c r="Q94" s="212"/>
    </row>
    <row r="95" spans="1:17" ht="22.5" customHeight="1">
      <c r="A95" s="210"/>
      <c r="B95" s="1251" t="s">
        <v>811</v>
      </c>
      <c r="C95" s="1251"/>
      <c r="D95" s="1251"/>
      <c r="E95" s="1251"/>
      <c r="F95" s="1251"/>
      <c r="G95" s="1251"/>
      <c r="H95" s="1251"/>
      <c r="I95" s="1251"/>
      <c r="J95" s="1251"/>
      <c r="K95" s="1251"/>
      <c r="L95" s="1251"/>
      <c r="M95" s="1251"/>
      <c r="N95" s="1251"/>
      <c r="O95" s="1251"/>
      <c r="P95" s="1251"/>
      <c r="Q95" s="212"/>
    </row>
    <row r="96" spans="1:17" customFormat="1" ht="22.5" customHeight="1">
      <c r="A96" s="190"/>
      <c r="B96" s="196"/>
      <c r="C96" s="196"/>
      <c r="D96" s="196"/>
      <c r="E96" s="196"/>
      <c r="F96" s="196"/>
      <c r="G96" s="196"/>
      <c r="H96" s="196"/>
      <c r="I96" s="196"/>
      <c r="J96" s="196"/>
      <c r="K96" s="196"/>
      <c r="L96" s="196"/>
      <c r="M96" s="196"/>
      <c r="N96" s="196"/>
      <c r="O96" s="196"/>
      <c r="P96" s="196"/>
      <c r="Q96" s="197"/>
    </row>
    <row r="100" spans="6:27">
      <c r="R100" s="27"/>
      <c r="Z100" s="25"/>
    </row>
    <row r="101" spans="6:27">
      <c r="Y101" s="25"/>
      <c r="Z101" s="25"/>
    </row>
    <row r="105" spans="6:27">
      <c r="S105" s="22"/>
    </row>
    <row r="106" spans="6:27">
      <c r="F106" s="25"/>
      <c r="G106" s="25"/>
      <c r="H106" s="25"/>
      <c r="I106" s="25"/>
      <c r="J106" s="25"/>
      <c r="K106" s="25"/>
      <c r="L106" s="25"/>
      <c r="M106" s="25"/>
      <c r="N106" s="25"/>
      <c r="O106" s="25"/>
      <c r="S106" s="22"/>
    </row>
    <row r="107" spans="6:27">
      <c r="F107" s="23"/>
      <c r="G107" s="23"/>
      <c r="H107" s="23"/>
      <c r="I107" s="23"/>
      <c r="J107" s="23"/>
      <c r="K107" s="23"/>
      <c r="L107" s="23"/>
      <c r="M107" s="25"/>
      <c r="N107" s="25"/>
      <c r="O107" s="25"/>
      <c r="S107" s="22"/>
      <c r="V107" s="22"/>
    </row>
    <row r="108" spans="6:27">
      <c r="F108" s="22"/>
      <c r="G108" s="22"/>
      <c r="H108" s="28"/>
      <c r="I108" s="29"/>
      <c r="J108" s="29"/>
      <c r="K108" s="29"/>
      <c r="L108" s="30"/>
      <c r="S108" s="22"/>
      <c r="V108" s="22"/>
    </row>
    <row r="109" spans="6:27">
      <c r="F109" s="25"/>
      <c r="G109" s="25"/>
      <c r="H109" s="25"/>
      <c r="I109" s="25"/>
      <c r="J109" s="25"/>
      <c r="K109" s="25"/>
      <c r="L109" s="25"/>
    </row>
    <row r="110" spans="6:27">
      <c r="S110" s="22"/>
    </row>
    <row r="111" spans="6:27">
      <c r="Q111" s="25"/>
      <c r="S111" s="22"/>
    </row>
    <row r="112" spans="6:27">
      <c r="X112" s="25"/>
      <c r="Y112" s="25"/>
      <c r="Z112" s="25"/>
      <c r="AA112" s="25"/>
    </row>
    <row r="113" spans="2:27">
      <c r="F113" s="31"/>
      <c r="G113" s="31"/>
      <c r="X113" s="25"/>
      <c r="Y113" s="25"/>
      <c r="Z113" s="25"/>
      <c r="AA113" s="25"/>
    </row>
    <row r="114" spans="2:27">
      <c r="F114" s="31"/>
      <c r="G114" s="31"/>
      <c r="X114" s="25"/>
      <c r="Y114" s="25"/>
      <c r="Z114" s="25"/>
      <c r="AA114" s="25"/>
    </row>
    <row r="115" spans="2:27">
      <c r="F115" s="31"/>
      <c r="G115" s="31"/>
      <c r="X115" s="25"/>
      <c r="Y115" s="25"/>
      <c r="Z115" s="25"/>
      <c r="AA115" s="25"/>
    </row>
    <row r="116" spans="2:27">
      <c r="F116" s="31"/>
      <c r="G116" s="31"/>
      <c r="X116" s="25"/>
      <c r="Y116" s="25"/>
      <c r="Z116" s="25"/>
      <c r="AA116" s="25"/>
    </row>
    <row r="117" spans="2:27">
      <c r="F117" s="31"/>
      <c r="G117" s="31"/>
      <c r="W117" s="25"/>
      <c r="X117" s="25"/>
      <c r="Y117" s="25"/>
      <c r="Z117" s="25"/>
    </row>
    <row r="118" spans="2:27">
      <c r="B118" s="32"/>
      <c r="F118" s="33"/>
      <c r="G118" s="33"/>
      <c r="H118" s="34"/>
      <c r="I118" s="35"/>
      <c r="J118" s="35"/>
      <c r="K118" s="35"/>
      <c r="W118" s="25"/>
      <c r="X118" s="25"/>
      <c r="Y118" s="25"/>
      <c r="Z118" s="25"/>
    </row>
    <row r="119" spans="2:27">
      <c r="B119" s="32"/>
      <c r="F119" s="33"/>
      <c r="G119" s="33"/>
      <c r="H119" s="34"/>
      <c r="I119" s="35"/>
      <c r="J119" s="35"/>
      <c r="K119" s="35"/>
      <c r="W119" s="25"/>
      <c r="X119" s="25"/>
      <c r="Y119" s="25"/>
      <c r="Z119" s="25"/>
    </row>
    <row r="121" spans="2:27">
      <c r="R121" s="22"/>
    </row>
    <row r="123" spans="2:27">
      <c r="F123" s="25"/>
      <c r="G123" s="25"/>
      <c r="H123" s="25"/>
      <c r="I123" s="25"/>
      <c r="J123" s="25"/>
      <c r="K123" s="25"/>
      <c r="L123" s="25"/>
      <c r="M123" s="25"/>
      <c r="N123" s="25"/>
      <c r="O123" s="25"/>
      <c r="S123" s="22"/>
    </row>
    <row r="124" spans="2:27">
      <c r="F124" s="23"/>
      <c r="G124" s="23"/>
      <c r="H124" s="23"/>
      <c r="I124" s="23"/>
      <c r="J124" s="23"/>
      <c r="K124" s="23"/>
      <c r="L124" s="25"/>
      <c r="M124" s="25"/>
      <c r="N124" s="25"/>
      <c r="O124" s="25"/>
      <c r="S124" s="22"/>
      <c r="V124" s="22"/>
    </row>
    <row r="125" spans="2:27">
      <c r="B125" s="32"/>
      <c r="F125" s="33"/>
      <c r="G125" s="33"/>
      <c r="H125" s="34"/>
      <c r="I125" s="35"/>
      <c r="J125" s="35"/>
      <c r="K125" s="35"/>
      <c r="Q125" s="36"/>
    </row>
    <row r="126" spans="2:27">
      <c r="B126" s="32"/>
      <c r="F126" s="33"/>
      <c r="G126" s="33"/>
      <c r="H126" s="34"/>
      <c r="I126" s="35"/>
      <c r="J126" s="35"/>
      <c r="K126" s="35"/>
      <c r="Q126" s="36"/>
    </row>
    <row r="127" spans="2:27">
      <c r="B127" s="32"/>
      <c r="F127" s="33"/>
      <c r="G127" s="33"/>
      <c r="H127" s="34"/>
      <c r="I127" s="35"/>
      <c r="J127" s="35"/>
      <c r="K127" s="35"/>
      <c r="Q127" s="36"/>
    </row>
    <row r="128" spans="2:27">
      <c r="B128" s="32"/>
      <c r="F128" s="33"/>
      <c r="G128" s="33"/>
      <c r="H128" s="34"/>
      <c r="I128" s="35"/>
      <c r="J128" s="35"/>
      <c r="K128" s="35"/>
      <c r="Q128" s="36"/>
    </row>
    <row r="129" spans="2:22">
      <c r="B129" s="32"/>
      <c r="F129" s="33"/>
      <c r="G129" s="33"/>
      <c r="H129" s="34"/>
      <c r="I129" s="35"/>
      <c r="J129" s="35"/>
      <c r="K129" s="35"/>
      <c r="Q129" s="36"/>
    </row>
    <row r="130" spans="2:22">
      <c r="B130" s="32"/>
      <c r="F130" s="33"/>
      <c r="G130" s="33"/>
      <c r="H130" s="34"/>
      <c r="I130" s="35"/>
      <c r="J130" s="35"/>
      <c r="K130" s="35"/>
      <c r="Q130" s="36"/>
    </row>
    <row r="131" spans="2:22">
      <c r="B131" s="32"/>
      <c r="F131" s="33"/>
      <c r="G131" s="33"/>
      <c r="H131" s="34"/>
      <c r="I131" s="35"/>
      <c r="J131" s="35"/>
      <c r="K131" s="35"/>
      <c r="Q131" s="36"/>
    </row>
    <row r="132" spans="2:22">
      <c r="B132" s="32"/>
      <c r="F132" s="33"/>
      <c r="G132" s="33"/>
      <c r="H132" s="34"/>
      <c r="I132" s="35"/>
      <c r="J132" s="35"/>
      <c r="K132" s="35"/>
      <c r="Q132" s="36"/>
    </row>
    <row r="134" spans="2:22">
      <c r="V134" s="22"/>
    </row>
    <row r="135" spans="2:22">
      <c r="F135" s="25"/>
      <c r="G135" s="25"/>
      <c r="H135" s="25"/>
      <c r="I135" s="25"/>
      <c r="J135" s="25"/>
      <c r="K135" s="25"/>
      <c r="L135" s="25"/>
      <c r="M135" s="25"/>
      <c r="N135" s="25"/>
      <c r="O135" s="25"/>
      <c r="S135" s="22"/>
    </row>
    <row r="136" spans="2:22">
      <c r="F136" s="23"/>
      <c r="G136" s="23"/>
      <c r="H136" s="23"/>
      <c r="I136" s="23"/>
      <c r="J136" s="23"/>
      <c r="K136" s="23"/>
      <c r="L136" s="25"/>
      <c r="M136" s="25"/>
      <c r="N136" s="25"/>
      <c r="O136" s="25"/>
      <c r="S136" s="22"/>
      <c r="V136" s="22"/>
    </row>
    <row r="137" spans="2:22">
      <c r="B137" s="32"/>
      <c r="F137" s="33"/>
      <c r="G137" s="33"/>
      <c r="H137" s="34"/>
      <c r="I137" s="35"/>
      <c r="J137" s="35"/>
      <c r="K137" s="35"/>
      <c r="Q137" s="36"/>
    </row>
    <row r="138" spans="2:22">
      <c r="B138" s="32"/>
      <c r="F138" s="33"/>
      <c r="G138" s="33"/>
      <c r="H138" s="34"/>
      <c r="I138" s="35"/>
      <c r="J138" s="35"/>
      <c r="K138" s="35"/>
      <c r="Q138" s="36"/>
    </row>
    <row r="139" spans="2:22">
      <c r="B139" s="32"/>
      <c r="F139" s="33"/>
      <c r="G139" s="33"/>
      <c r="H139" s="34"/>
      <c r="I139" s="35"/>
      <c r="J139" s="35"/>
      <c r="K139" s="35"/>
      <c r="Q139" s="36"/>
    </row>
    <row r="140" spans="2:22">
      <c r="B140" s="32"/>
      <c r="F140" s="33"/>
      <c r="G140" s="33"/>
      <c r="H140" s="34"/>
      <c r="I140" s="35"/>
      <c r="J140" s="35"/>
      <c r="K140" s="35"/>
      <c r="Q140" s="36"/>
    </row>
    <row r="141" spans="2:22">
      <c r="B141" s="32"/>
      <c r="F141" s="33"/>
      <c r="G141" s="33"/>
      <c r="H141" s="34"/>
      <c r="I141" s="35"/>
      <c r="J141" s="35"/>
      <c r="K141" s="35"/>
      <c r="Q141" s="36"/>
    </row>
    <row r="142" spans="2:22">
      <c r="B142" s="32"/>
      <c r="F142" s="33"/>
      <c r="G142" s="33"/>
      <c r="H142" s="34"/>
      <c r="I142" s="35"/>
      <c r="J142" s="35"/>
      <c r="K142" s="35"/>
      <c r="Q142" s="36"/>
    </row>
    <row r="143" spans="2:22">
      <c r="S143" s="22"/>
    </row>
    <row r="144" spans="2:22">
      <c r="R144" s="25"/>
      <c r="S144" s="25"/>
      <c r="V144" s="22"/>
    </row>
    <row r="145" spans="2:29">
      <c r="Y145" s="22"/>
      <c r="Z145" s="26"/>
      <c r="AB145" s="26"/>
    </row>
    <row r="146" spans="2:29">
      <c r="F146" s="31"/>
      <c r="G146" s="31"/>
      <c r="V146" s="22"/>
    </row>
    <row r="147" spans="2:29">
      <c r="F147" s="31"/>
      <c r="G147" s="31"/>
      <c r="H147" s="31"/>
      <c r="I147" s="25"/>
      <c r="J147" s="25"/>
      <c r="K147" s="25"/>
      <c r="L147" s="25"/>
      <c r="M147" s="25"/>
      <c r="N147" s="25"/>
      <c r="O147" s="25"/>
      <c r="P147" s="25"/>
      <c r="Q147" s="25"/>
      <c r="T147" s="22"/>
      <c r="W147" s="22"/>
    </row>
    <row r="148" spans="2:29">
      <c r="F148" s="31"/>
      <c r="G148" s="31"/>
      <c r="H148" s="31"/>
      <c r="M148" s="34"/>
      <c r="N148" s="34"/>
      <c r="O148" s="34"/>
      <c r="P148" s="34"/>
      <c r="Q148" s="34"/>
      <c r="Z148" s="25"/>
      <c r="AA148" s="25"/>
      <c r="AB148" s="25"/>
      <c r="AC148" s="25"/>
    </row>
    <row r="149" spans="2:29">
      <c r="B149" s="32"/>
      <c r="F149" s="33"/>
      <c r="G149" s="33"/>
      <c r="H149" s="34"/>
      <c r="I149" s="35"/>
      <c r="J149" s="35"/>
      <c r="K149" s="35"/>
      <c r="W149" s="25"/>
      <c r="X149" s="25"/>
      <c r="Y149" s="25"/>
      <c r="Z149" s="25"/>
    </row>
    <row r="150" spans="2:29">
      <c r="B150" s="32"/>
      <c r="F150" s="33"/>
      <c r="G150" s="33"/>
      <c r="H150" s="34"/>
      <c r="I150" s="35"/>
      <c r="J150" s="35"/>
      <c r="K150" s="35"/>
      <c r="W150" s="25"/>
      <c r="X150" s="25"/>
      <c r="Y150" s="25"/>
      <c r="Z150" s="25"/>
    </row>
    <row r="152" spans="2:29">
      <c r="R152" s="22"/>
    </row>
    <row r="154" spans="2:29">
      <c r="F154" s="37"/>
      <c r="G154" s="37"/>
      <c r="H154" s="37"/>
      <c r="I154" s="37"/>
      <c r="J154" s="37"/>
      <c r="K154" s="37"/>
      <c r="L154" s="37"/>
      <c r="M154" s="37"/>
      <c r="N154" s="37"/>
      <c r="O154" s="37"/>
    </row>
    <row r="156" spans="2:29">
      <c r="C156" s="25"/>
      <c r="D156" s="25"/>
      <c r="E156" s="25"/>
      <c r="F156" s="25"/>
      <c r="G156" s="25"/>
      <c r="H156" s="25"/>
      <c r="I156" s="25"/>
      <c r="J156" s="25"/>
      <c r="K156" s="25"/>
      <c r="L156" s="25"/>
      <c r="M156" s="25"/>
      <c r="N156" s="25"/>
      <c r="O156" s="25"/>
      <c r="P156" s="25"/>
      <c r="Q156" s="25"/>
    </row>
    <row r="157" spans="2:29">
      <c r="S157" s="22"/>
    </row>
    <row r="158" spans="2:29">
      <c r="R158" s="25"/>
      <c r="S158" s="25"/>
      <c r="V158" s="22"/>
    </row>
    <row r="159" spans="2:29">
      <c r="F159" s="25"/>
      <c r="G159" s="25"/>
      <c r="H159" s="25"/>
      <c r="I159" s="25"/>
      <c r="J159" s="25"/>
      <c r="K159" s="25"/>
      <c r="P159" s="25"/>
      <c r="Q159" s="25"/>
    </row>
    <row r="160" spans="2:29">
      <c r="F160" s="26"/>
      <c r="G160" s="26"/>
      <c r="H160" s="26"/>
      <c r="I160" s="26"/>
      <c r="J160" s="26"/>
      <c r="K160" s="26"/>
      <c r="P160" s="25"/>
      <c r="Q160" s="25"/>
    </row>
    <row r="161" spans="2:26">
      <c r="B161" s="32"/>
      <c r="F161" s="33"/>
      <c r="G161" s="33"/>
      <c r="H161" s="34"/>
      <c r="I161" s="35"/>
      <c r="J161" s="35"/>
      <c r="K161" s="35"/>
      <c r="W161" s="25"/>
      <c r="X161" s="25"/>
      <c r="Y161" s="25"/>
      <c r="Z161" s="25"/>
    </row>
    <row r="162" spans="2:26">
      <c r="B162" s="32"/>
      <c r="F162" s="33"/>
      <c r="G162" s="33"/>
      <c r="H162" s="34"/>
      <c r="I162" s="35"/>
      <c r="J162" s="35"/>
      <c r="K162" s="35"/>
      <c r="W162" s="25"/>
      <c r="X162" s="25"/>
      <c r="Y162" s="25"/>
      <c r="Z162" s="25"/>
    </row>
    <row r="164" spans="2:26">
      <c r="R164" s="22"/>
    </row>
    <row r="166" spans="2:26">
      <c r="F166" s="27"/>
      <c r="G166" s="27"/>
      <c r="H166" s="27"/>
      <c r="I166" s="27"/>
      <c r="J166" s="27"/>
      <c r="K166" s="27"/>
      <c r="L166" s="27"/>
      <c r="M166" s="27"/>
      <c r="N166" s="27"/>
      <c r="O166" s="27"/>
      <c r="P166" s="27"/>
      <c r="Q166" s="27"/>
    </row>
    <row r="167" spans="2:26">
      <c r="F167" s="27"/>
      <c r="G167" s="27"/>
      <c r="H167" s="27"/>
      <c r="I167" s="27"/>
      <c r="J167" s="27"/>
      <c r="K167" s="27"/>
      <c r="L167" s="27"/>
      <c r="M167" s="27"/>
      <c r="N167" s="27"/>
      <c r="O167" s="27"/>
      <c r="P167" s="27"/>
      <c r="Q167" s="27"/>
    </row>
    <row r="168" spans="2:26">
      <c r="F168" s="27"/>
      <c r="G168" s="27"/>
      <c r="H168" s="27"/>
      <c r="I168" s="27"/>
      <c r="J168" s="27"/>
      <c r="K168" s="27"/>
      <c r="L168" s="27"/>
      <c r="M168" s="27"/>
      <c r="N168" s="27"/>
      <c r="O168" s="27"/>
      <c r="P168" s="27"/>
      <c r="Q168" s="27"/>
    </row>
    <row r="169" spans="2:26">
      <c r="I169" s="21" t="str">
        <f>IF(AND(医療費明細!D57&gt;0,セルフメディ!D37&gt;0),"どちらかを選択してください。",IF(医療費明細!D57&gt;0,医療費明細!D52,IF(セルフメディ!D37&gt;0,セルフメディ!D34,"")))</f>
        <v/>
      </c>
    </row>
  </sheetData>
  <sheetProtection algorithmName="SHA-512" hashValue="WbRa/gZMNAyoz44grixIpT815rGFEFV5z5GqJfxlmbUN2M1PSP1clbsrm2VvKjmJ2Nmbh1m+UBK6nCXRgZamDw==" saltValue="IU2iJW2m9bGvaqKp8QFZlw==" spinCount="100000" sheet="1" objects="1" scenarios="1"/>
  <mergeCells count="266">
    <mergeCell ref="B1:C1"/>
    <mergeCell ref="O58:P58"/>
    <mergeCell ref="B88:P88"/>
    <mergeCell ref="B89:P89"/>
    <mergeCell ref="B85:P85"/>
    <mergeCell ref="B86:P86"/>
    <mergeCell ref="B87:P87"/>
    <mergeCell ref="B82:P82"/>
    <mergeCell ref="B83:P83"/>
    <mergeCell ref="B84:P84"/>
    <mergeCell ref="P62:P64"/>
    <mergeCell ref="B65:C66"/>
    <mergeCell ref="D65:E66"/>
    <mergeCell ref="G65:H65"/>
    <mergeCell ref="J65:L65"/>
    <mergeCell ref="M65:O66"/>
    <mergeCell ref="P65:P66"/>
    <mergeCell ref="G25:H25"/>
    <mergeCell ref="G26:H26"/>
    <mergeCell ref="G27:H27"/>
    <mergeCell ref="G28:H28"/>
    <mergeCell ref="G29:H29"/>
    <mergeCell ref="G30:H30"/>
    <mergeCell ref="G31:H31"/>
    <mergeCell ref="B90:P90"/>
    <mergeCell ref="B91:P91"/>
    <mergeCell ref="B94:P94"/>
    <mergeCell ref="B95:P95"/>
    <mergeCell ref="B92:P92"/>
    <mergeCell ref="B93:P93"/>
    <mergeCell ref="B70:P70"/>
    <mergeCell ref="B72:P72"/>
    <mergeCell ref="B73:C75"/>
    <mergeCell ref="D73:E75"/>
    <mergeCell ref="F73:L75"/>
    <mergeCell ref="M73:O75"/>
    <mergeCell ref="P73:P75"/>
    <mergeCell ref="B76:C77"/>
    <mergeCell ref="D76:E77"/>
    <mergeCell ref="G76:H76"/>
    <mergeCell ref="J76:L76"/>
    <mergeCell ref="M76:O77"/>
    <mergeCell ref="P76:P77"/>
    <mergeCell ref="B78:P78"/>
    <mergeCell ref="B79:P79"/>
    <mergeCell ref="B80:P80"/>
    <mergeCell ref="B81:P81"/>
    <mergeCell ref="B71:P71"/>
    <mergeCell ref="B48:H48"/>
    <mergeCell ref="Q76:Q77"/>
    <mergeCell ref="G77:H77"/>
    <mergeCell ref="J77:L77"/>
    <mergeCell ref="B69:P69"/>
    <mergeCell ref="B67:C68"/>
    <mergeCell ref="D67:E68"/>
    <mergeCell ref="G67:H67"/>
    <mergeCell ref="J67:L67"/>
    <mergeCell ref="M67:O68"/>
    <mergeCell ref="P67:P68"/>
    <mergeCell ref="Q67:Q68"/>
    <mergeCell ref="G68:H68"/>
    <mergeCell ref="J68:L68"/>
    <mergeCell ref="M44:O45"/>
    <mergeCell ref="Q65:Q66"/>
    <mergeCell ref="G66:H66"/>
    <mergeCell ref="J66:L66"/>
    <mergeCell ref="G44:H44"/>
    <mergeCell ref="G45:H45"/>
    <mergeCell ref="B62:C64"/>
    <mergeCell ref="D62:E64"/>
    <mergeCell ref="F62:L64"/>
    <mergeCell ref="M62:O64"/>
    <mergeCell ref="B60:P60"/>
    <mergeCell ref="B61:P61"/>
    <mergeCell ref="B50:P50"/>
    <mergeCell ref="B52:C52"/>
    <mergeCell ref="B51:C51"/>
    <mergeCell ref="B53:C53"/>
    <mergeCell ref="B54:C54"/>
    <mergeCell ref="B55:C55"/>
    <mergeCell ref="F51:G51"/>
    <mergeCell ref="F52:G52"/>
    <mergeCell ref="F53:G53"/>
    <mergeCell ref="F54:G54"/>
    <mergeCell ref="F55:G55"/>
    <mergeCell ref="B46:L46"/>
    <mergeCell ref="J39:L39"/>
    <mergeCell ref="B56:C56"/>
    <mergeCell ref="B57:C57"/>
    <mergeCell ref="J40:L40"/>
    <mergeCell ref="M40:O41"/>
    <mergeCell ref="P40:P41"/>
    <mergeCell ref="F56:G56"/>
    <mergeCell ref="F57:G57"/>
    <mergeCell ref="D51:E51"/>
    <mergeCell ref="D52:E52"/>
    <mergeCell ref="D53:E53"/>
    <mergeCell ref="D54:E54"/>
    <mergeCell ref="D55:E55"/>
    <mergeCell ref="D56:E56"/>
    <mergeCell ref="D57:E57"/>
    <mergeCell ref="K48:M48"/>
    <mergeCell ref="O48:P48"/>
    <mergeCell ref="B47:P47"/>
    <mergeCell ref="I48:J48"/>
    <mergeCell ref="J45:L45"/>
    <mergeCell ref="J44:L44"/>
    <mergeCell ref="J43:L43"/>
    <mergeCell ref="J42:L42"/>
    <mergeCell ref="M46:O46"/>
    <mergeCell ref="A2:Q2"/>
    <mergeCell ref="L3:P3"/>
    <mergeCell ref="C3:F3"/>
    <mergeCell ref="P20:P21"/>
    <mergeCell ref="Q20:Q21"/>
    <mergeCell ref="B32:C33"/>
    <mergeCell ref="D32:E33"/>
    <mergeCell ref="P32:P33"/>
    <mergeCell ref="Q32:Q33"/>
    <mergeCell ref="B22:C23"/>
    <mergeCell ref="D22:E23"/>
    <mergeCell ref="J22:L22"/>
    <mergeCell ref="P22:P23"/>
    <mergeCell ref="Q22:Q23"/>
    <mergeCell ref="J23:L23"/>
    <mergeCell ref="B24:C25"/>
    <mergeCell ref="D24:E25"/>
    <mergeCell ref="J24:L24"/>
    <mergeCell ref="J14:L14"/>
    <mergeCell ref="J15:L15"/>
    <mergeCell ref="J16:L16"/>
    <mergeCell ref="J17:L17"/>
    <mergeCell ref="J18:L18"/>
    <mergeCell ref="J19:L19"/>
    <mergeCell ref="B42:C43"/>
    <mergeCell ref="D42:E43"/>
    <mergeCell ref="P42:P43"/>
    <mergeCell ref="Q42:Q43"/>
    <mergeCell ref="G42:H42"/>
    <mergeCell ref="G43:H43"/>
    <mergeCell ref="M42:O43"/>
    <mergeCell ref="M14:O15"/>
    <mergeCell ref="M16:O17"/>
    <mergeCell ref="M18:O19"/>
    <mergeCell ref="M20:O21"/>
    <mergeCell ref="M32:O33"/>
    <mergeCell ref="M34:O35"/>
    <mergeCell ref="M36:O37"/>
    <mergeCell ref="M38:O39"/>
    <mergeCell ref="M22:O23"/>
    <mergeCell ref="M24:O25"/>
    <mergeCell ref="J33:L33"/>
    <mergeCell ref="J34:L34"/>
    <mergeCell ref="J35:L35"/>
    <mergeCell ref="J36:L36"/>
    <mergeCell ref="J37:L37"/>
    <mergeCell ref="J30:L30"/>
    <mergeCell ref="J20:L20"/>
    <mergeCell ref="B16:C17"/>
    <mergeCell ref="D16:E17"/>
    <mergeCell ref="B18:C19"/>
    <mergeCell ref="D18:E19"/>
    <mergeCell ref="Q14:Q15"/>
    <mergeCell ref="B40:C41"/>
    <mergeCell ref="D40:E41"/>
    <mergeCell ref="B38:C39"/>
    <mergeCell ref="D38:E39"/>
    <mergeCell ref="P38:P39"/>
    <mergeCell ref="Q38:Q39"/>
    <mergeCell ref="J21:L21"/>
    <mergeCell ref="J32:L32"/>
    <mergeCell ref="Q40:Q41"/>
    <mergeCell ref="J41:L41"/>
    <mergeCell ref="G34:H34"/>
    <mergeCell ref="G35:H35"/>
    <mergeCell ref="G36:H36"/>
    <mergeCell ref="G37:H37"/>
    <mergeCell ref="G38:H38"/>
    <mergeCell ref="G39:H39"/>
    <mergeCell ref="G40:H40"/>
    <mergeCell ref="G41:H41"/>
    <mergeCell ref="J38:L38"/>
    <mergeCell ref="B5:P5"/>
    <mergeCell ref="B10:P10"/>
    <mergeCell ref="I6:L6"/>
    <mergeCell ref="I7:L7"/>
    <mergeCell ref="B14:C15"/>
    <mergeCell ref="D14:E15"/>
    <mergeCell ref="G14:H14"/>
    <mergeCell ref="G15:H15"/>
    <mergeCell ref="P11:P13"/>
    <mergeCell ref="D11:E13"/>
    <mergeCell ref="B11:C13"/>
    <mergeCell ref="F11:L13"/>
    <mergeCell ref="P14:P15"/>
    <mergeCell ref="M6:O6"/>
    <mergeCell ref="M7:O7"/>
    <mergeCell ref="M11:O13"/>
    <mergeCell ref="G16:H16"/>
    <mergeCell ref="G17:H17"/>
    <mergeCell ref="G18:H18"/>
    <mergeCell ref="G19:H19"/>
    <mergeCell ref="P16:P17"/>
    <mergeCell ref="Q16:Q17"/>
    <mergeCell ref="P18:P19"/>
    <mergeCell ref="Q18:Q19"/>
    <mergeCell ref="Q30:Q31"/>
    <mergeCell ref="J31:L31"/>
    <mergeCell ref="G20:H20"/>
    <mergeCell ref="G21:H21"/>
    <mergeCell ref="G22:H22"/>
    <mergeCell ref="G23:H23"/>
    <mergeCell ref="G24:H24"/>
    <mergeCell ref="M30:O31"/>
    <mergeCell ref="P30:P31"/>
    <mergeCell ref="J29:L29"/>
    <mergeCell ref="P24:P25"/>
    <mergeCell ref="Q24:Q25"/>
    <mergeCell ref="J25:L25"/>
    <mergeCell ref="B34:C35"/>
    <mergeCell ref="D34:E35"/>
    <mergeCell ref="P34:P35"/>
    <mergeCell ref="Q34:Q35"/>
    <mergeCell ref="B36:C37"/>
    <mergeCell ref="D36:E37"/>
    <mergeCell ref="B26:C27"/>
    <mergeCell ref="D26:E27"/>
    <mergeCell ref="B28:C29"/>
    <mergeCell ref="D28:E29"/>
    <mergeCell ref="G32:H32"/>
    <mergeCell ref="G33:H33"/>
    <mergeCell ref="B30:C31"/>
    <mergeCell ref="D30:E31"/>
    <mergeCell ref="R14:X15"/>
    <mergeCell ref="R16:X17"/>
    <mergeCell ref="R18:X19"/>
    <mergeCell ref="R20:X21"/>
    <mergeCell ref="R22:X23"/>
    <mergeCell ref="R24:X25"/>
    <mergeCell ref="R26:X27"/>
    <mergeCell ref="B44:C45"/>
    <mergeCell ref="D44:E45"/>
    <mergeCell ref="P44:P45"/>
    <mergeCell ref="Q44:Q45"/>
    <mergeCell ref="B20:C21"/>
    <mergeCell ref="D20:E21"/>
    <mergeCell ref="P36:P37"/>
    <mergeCell ref="Q36:Q37"/>
    <mergeCell ref="J26:L26"/>
    <mergeCell ref="M26:O27"/>
    <mergeCell ref="P26:P27"/>
    <mergeCell ref="Q26:Q27"/>
    <mergeCell ref="J27:L27"/>
    <mergeCell ref="J28:L28"/>
    <mergeCell ref="M28:O29"/>
    <mergeCell ref="P28:P29"/>
    <mergeCell ref="Q28:Q29"/>
    <mergeCell ref="R28:X29"/>
    <mergeCell ref="R30:X31"/>
    <mergeCell ref="R32:X33"/>
    <mergeCell ref="R34:X35"/>
    <mergeCell ref="R36:X37"/>
    <mergeCell ref="R38:X39"/>
    <mergeCell ref="R40:X41"/>
    <mergeCell ref="R42:X43"/>
    <mergeCell ref="R44:X45"/>
  </mergeCells>
  <phoneticPr fontId="2"/>
  <dataValidations count="3">
    <dataValidation type="list" allowBlank="1" showInputMessage="1" showErrorMessage="1" sqref="I14:I45 F14:F45 F76:F77 I65:I68 I76:I77 F65:F68" xr:uid="{00000000-0002-0000-0300-000000000000}">
      <formula1>"☐,☑"</formula1>
    </dataValidation>
    <dataValidation type="whole" allowBlank="1" showInputMessage="1" showErrorMessage="1" error="0以上の数値を入力してください。" sqref="M14:P45" xr:uid="{00000000-0002-0000-0300-000001000000}">
      <formula1>0</formula1>
      <formula2>999999999</formula2>
    </dataValidation>
    <dataValidation type="whole" allowBlank="1" showInputMessage="1" showErrorMessage="1" error="0以上の数値を入力してください。" sqref="I7:P7" xr:uid="{00000000-0002-0000-0300-000002000000}">
      <formula1>0</formula1>
      <formula2>9999999999999</formula2>
    </dataValidation>
  </dataValidations>
  <hyperlinks>
    <hyperlink ref="O58:P58" location="所得控除等!A163" display="所得控除の入力に戻る" xr:uid="{00000000-0004-0000-0300-000000000000}"/>
  </hyperlinks>
  <printOptions horizontalCentered="1"/>
  <pageMargins left="0.39370078740157483" right="0.39370078740157483" top="0.39370078740157483" bottom="0.39370078740157483" header="0.31496062992125984" footer="0.19685039370078741"/>
  <pageSetup paperSize="9" scale="73" orientation="portrait" blackAndWhite="1" r:id="rId1"/>
  <colBreaks count="1" manualBreakCount="1">
    <brk id="17"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170"/>
  <sheetViews>
    <sheetView zoomScaleNormal="100" zoomScaleSheetLayoutView="100" workbookViewId="0">
      <selection activeCell="E8" sqref="E8:O8"/>
    </sheetView>
  </sheetViews>
  <sheetFormatPr defaultColWidth="5.625" defaultRowHeight="12"/>
  <cols>
    <col min="1" max="1" width="5.625" style="21" customWidth="1"/>
    <col min="2" max="2" width="8.125" style="21" customWidth="1"/>
    <col min="3" max="3" width="10" style="21" customWidth="1"/>
    <col min="4" max="4" width="5" style="21" customWidth="1"/>
    <col min="5" max="5" width="2.75" style="21" customWidth="1"/>
    <col min="6" max="6" width="4" style="21" customWidth="1"/>
    <col min="7" max="7" width="9.375" style="21" customWidth="1"/>
    <col min="8" max="8" width="2.75" style="21" customWidth="1"/>
    <col min="9" max="10" width="5.125" style="21" customWidth="1"/>
    <col min="11" max="11" width="2.75" style="21" customWidth="1"/>
    <col min="12" max="12" width="2.5" style="21" bestFit="1" customWidth="1"/>
    <col min="13" max="13" width="8.125" style="21" customWidth="1"/>
    <col min="14" max="14" width="4.75" style="21" customWidth="1"/>
    <col min="15" max="15" width="2.5" style="21" bestFit="1" customWidth="1"/>
    <col min="16" max="16" width="16.25" style="21" customWidth="1"/>
    <col min="17" max="17" width="18.875" style="21" customWidth="1"/>
    <col min="18" max="18" width="5.625" style="21" customWidth="1"/>
    <col min="19" max="16384" width="5.625" style="21"/>
  </cols>
  <sheetData>
    <row r="1" spans="1:26" s="41" customFormat="1" ht="28.5">
      <c r="A1" s="1265" t="str">
        <f>IF(入力ガイド!E12="","",入力ガイド!E12)</f>
        <v>令和</v>
      </c>
      <c r="B1" s="1265"/>
      <c r="C1" s="49">
        <f>IF(入力ガイド!G12="","",入力ガイド!G12-1)</f>
        <v>5</v>
      </c>
      <c r="D1" s="1279" t="s">
        <v>665</v>
      </c>
      <c r="E1" s="1279"/>
      <c r="F1" s="1279"/>
      <c r="G1" s="1297" t="s">
        <v>664</v>
      </c>
      <c r="H1" s="1297"/>
      <c r="I1" s="1297"/>
      <c r="J1" s="1297"/>
      <c r="K1" s="1297"/>
      <c r="L1" s="1297"/>
      <c r="M1" s="1297"/>
      <c r="N1" s="1297"/>
      <c r="O1" s="1297"/>
      <c r="P1" s="1297"/>
      <c r="Q1" s="1297"/>
      <c r="R1" s="1297"/>
      <c r="S1" s="71"/>
      <c r="T1" s="71"/>
      <c r="U1" s="71"/>
      <c r="V1" s="71"/>
      <c r="W1" s="71"/>
      <c r="X1" s="71"/>
      <c r="Y1" s="71"/>
      <c r="Z1" s="71"/>
    </row>
    <row r="2" spans="1:26" s="38" customFormat="1" ht="20.25" customHeight="1">
      <c r="A2" s="1293" t="s">
        <v>666</v>
      </c>
      <c r="B2" s="1293"/>
      <c r="C2" s="1293"/>
      <c r="D2" s="1293"/>
      <c r="E2" s="1293"/>
      <c r="F2" s="1293"/>
      <c r="G2" s="1293"/>
      <c r="H2" s="1293"/>
      <c r="I2" s="1293"/>
      <c r="J2" s="1293"/>
      <c r="K2" s="1293"/>
      <c r="L2" s="1293"/>
      <c r="M2" s="1293"/>
      <c r="N2" s="1293"/>
      <c r="O2" s="1293"/>
      <c r="P2" s="1293"/>
      <c r="Q2" s="1293"/>
      <c r="R2" s="1293"/>
      <c r="S2" s="58"/>
      <c r="T2" s="58"/>
      <c r="U2" s="58"/>
      <c r="V2" s="58"/>
      <c r="W2" s="58"/>
      <c r="X2" s="58"/>
      <c r="Y2" s="58"/>
      <c r="Z2" s="58"/>
    </row>
    <row r="3" spans="1:26" s="24" customFormat="1" ht="28.5" customHeight="1">
      <c r="A3" s="50"/>
      <c r="B3" s="51" t="s">
        <v>599</v>
      </c>
      <c r="C3" s="1228" t="str">
        <f>IF(入力ガイド!G16="","",入力ガイド!G16)</f>
        <v/>
      </c>
      <c r="D3" s="1228"/>
      <c r="E3" s="1228"/>
      <c r="F3" s="1228"/>
      <c r="G3" s="1228"/>
      <c r="H3" s="1228"/>
      <c r="I3" s="1228"/>
      <c r="J3" s="52"/>
      <c r="K3" s="50"/>
      <c r="L3" s="50"/>
      <c r="M3" s="53" t="s">
        <v>613</v>
      </c>
      <c r="N3" s="1282" t="str">
        <f>IF(入力ガイド!G19="","",入力ガイド!G19)</f>
        <v/>
      </c>
      <c r="O3" s="1282"/>
      <c r="P3" s="1282"/>
      <c r="Q3" s="1282"/>
      <c r="R3" s="52"/>
      <c r="S3" s="50"/>
      <c r="T3" s="50"/>
      <c r="U3" s="50"/>
      <c r="V3" s="50"/>
      <c r="W3" s="50"/>
      <c r="X3" s="50"/>
      <c r="Y3" s="50"/>
      <c r="Z3" s="50"/>
    </row>
    <row r="4" spans="1:26" ht="18" customHeight="1">
      <c r="A4" s="47"/>
      <c r="B4" s="54"/>
      <c r="C4" s="54"/>
      <c r="D4" s="54"/>
      <c r="E4" s="54"/>
      <c r="F4" s="54"/>
      <c r="G4" s="54"/>
      <c r="H4" s="54"/>
      <c r="I4" s="54"/>
      <c r="J4" s="54"/>
      <c r="K4" s="54"/>
      <c r="L4" s="54"/>
      <c r="M4" s="54"/>
      <c r="N4" s="54"/>
      <c r="O4" s="54"/>
      <c r="P4" s="54"/>
      <c r="Q4" s="55"/>
      <c r="R4" s="55"/>
      <c r="S4" s="47"/>
      <c r="T4" s="47"/>
      <c r="U4" s="47"/>
      <c r="V4" s="47"/>
      <c r="W4" s="47"/>
      <c r="X4" s="47"/>
      <c r="Y4" s="47"/>
      <c r="Z4" s="47"/>
    </row>
    <row r="5" spans="1:26" s="40" customFormat="1" ht="17.25">
      <c r="A5" s="56"/>
      <c r="B5" s="1208" t="s">
        <v>667</v>
      </c>
      <c r="C5" s="1208"/>
      <c r="D5" s="1208"/>
      <c r="E5" s="1208"/>
      <c r="F5" s="1208"/>
      <c r="G5" s="1208"/>
      <c r="H5" s="1208"/>
      <c r="I5" s="1208"/>
      <c r="J5" s="1208"/>
      <c r="K5" s="1208"/>
      <c r="L5" s="1208"/>
      <c r="M5" s="1208"/>
      <c r="N5" s="1208"/>
      <c r="O5" s="1208"/>
      <c r="P5" s="1208"/>
      <c r="Q5" s="1208"/>
      <c r="R5" s="1208"/>
      <c r="S5" s="56"/>
      <c r="T5" s="56"/>
      <c r="U5" s="56"/>
      <c r="V5" s="56"/>
      <c r="W5" s="56"/>
      <c r="X5" s="56"/>
      <c r="Y5" s="56"/>
      <c r="Z5" s="56"/>
    </row>
    <row r="6" spans="1:26" ht="21.75" customHeight="1">
      <c r="A6" s="47"/>
      <c r="B6" s="1284" t="s">
        <v>728</v>
      </c>
      <c r="C6" s="1285"/>
      <c r="D6" s="1286"/>
      <c r="E6" s="213" t="s">
        <v>611</v>
      </c>
      <c r="F6" s="1280" t="s">
        <v>668</v>
      </c>
      <c r="G6" s="1280"/>
      <c r="H6" s="213" t="s">
        <v>611</v>
      </c>
      <c r="I6" s="1280" t="s">
        <v>670</v>
      </c>
      <c r="J6" s="1280"/>
      <c r="K6" s="213" t="s">
        <v>611</v>
      </c>
      <c r="L6" s="1294" t="s">
        <v>672</v>
      </c>
      <c r="M6" s="1294"/>
      <c r="N6" s="1294"/>
      <c r="O6" s="1295"/>
      <c r="P6" s="57"/>
      <c r="Q6" s="57"/>
      <c r="R6" s="57"/>
      <c r="S6" s="47"/>
      <c r="T6" s="47"/>
      <c r="U6" s="47"/>
      <c r="V6" s="47"/>
      <c r="W6" s="47"/>
      <c r="X6" s="47"/>
      <c r="Y6" s="47"/>
      <c r="Z6" s="47"/>
    </row>
    <row r="7" spans="1:26" ht="21.75" customHeight="1">
      <c r="A7" s="47"/>
      <c r="B7" s="1287"/>
      <c r="C7" s="1288"/>
      <c r="D7" s="1289"/>
      <c r="E7" s="214" t="s">
        <v>611</v>
      </c>
      <c r="F7" s="1283" t="s">
        <v>669</v>
      </c>
      <c r="G7" s="1283"/>
      <c r="H7" s="214" t="s">
        <v>611</v>
      </c>
      <c r="I7" s="1283" t="s">
        <v>671</v>
      </c>
      <c r="J7" s="1283"/>
      <c r="K7" s="214" t="s">
        <v>611</v>
      </c>
      <c r="L7" s="44" t="s">
        <v>673</v>
      </c>
      <c r="M7" s="1281"/>
      <c r="N7" s="1281"/>
      <c r="O7" s="43" t="s">
        <v>674</v>
      </c>
      <c r="P7" s="57"/>
      <c r="Q7" s="57"/>
      <c r="R7" s="57"/>
      <c r="S7" s="47"/>
      <c r="T7" s="47"/>
      <c r="U7" s="47"/>
      <c r="V7" s="47"/>
      <c r="W7" s="47"/>
      <c r="X7" s="47"/>
      <c r="Y7" s="47"/>
      <c r="Z7" s="47"/>
    </row>
    <row r="8" spans="1:26" ht="43.5" customHeight="1">
      <c r="A8" s="47"/>
      <c r="B8" s="1298" t="s">
        <v>729</v>
      </c>
      <c r="C8" s="1299"/>
      <c r="D8" s="1299"/>
      <c r="E8" s="1290"/>
      <c r="F8" s="1291"/>
      <c r="G8" s="1291"/>
      <c r="H8" s="1291"/>
      <c r="I8" s="1291"/>
      <c r="J8" s="1291"/>
      <c r="K8" s="1291"/>
      <c r="L8" s="1291"/>
      <c r="M8" s="1291"/>
      <c r="N8" s="1291"/>
      <c r="O8" s="1292"/>
      <c r="P8" s="69"/>
      <c r="Q8" s="69"/>
      <c r="R8" s="69"/>
      <c r="S8" s="47"/>
      <c r="T8" s="47"/>
      <c r="U8" s="47"/>
      <c r="V8" s="47"/>
      <c r="W8" s="47"/>
      <c r="X8" s="47"/>
      <c r="Y8" s="47"/>
      <c r="Z8" s="47"/>
    </row>
    <row r="9" spans="1:26" ht="26.25" customHeight="1">
      <c r="A9" s="47"/>
      <c r="B9" s="58" t="s">
        <v>675</v>
      </c>
      <c r="C9" s="47"/>
      <c r="D9" s="47"/>
      <c r="E9" s="47"/>
      <c r="F9" s="47"/>
      <c r="G9" s="47"/>
      <c r="H9" s="47"/>
      <c r="I9" s="47"/>
      <c r="J9" s="47"/>
      <c r="K9" s="57"/>
      <c r="L9" s="57"/>
      <c r="M9" s="57"/>
      <c r="N9" s="57"/>
      <c r="O9" s="57"/>
      <c r="P9" s="57"/>
      <c r="Q9" s="57"/>
      <c r="R9" s="57"/>
      <c r="S9" s="47"/>
      <c r="T9" s="47"/>
      <c r="U9" s="47"/>
      <c r="V9" s="47"/>
      <c r="W9" s="47"/>
      <c r="X9" s="47"/>
      <c r="Y9" s="47"/>
      <c r="Z9" s="47"/>
    </row>
    <row r="10" spans="1:26" ht="18" customHeight="1">
      <c r="A10" s="47"/>
      <c r="B10" s="47"/>
      <c r="C10" s="59"/>
      <c r="D10" s="59"/>
      <c r="E10" s="59"/>
      <c r="F10" s="59"/>
      <c r="G10" s="59"/>
      <c r="H10" s="59"/>
      <c r="I10" s="59"/>
      <c r="J10" s="59"/>
      <c r="K10" s="47"/>
      <c r="L10" s="47"/>
      <c r="M10" s="47"/>
      <c r="N10" s="47"/>
      <c r="O10" s="47"/>
      <c r="P10" s="47"/>
      <c r="Q10" s="57"/>
      <c r="R10" s="60"/>
      <c r="S10" s="47"/>
      <c r="T10" s="47"/>
      <c r="U10" s="47"/>
      <c r="V10" s="47"/>
      <c r="W10" s="47"/>
      <c r="X10" s="47"/>
      <c r="Y10" s="47"/>
      <c r="Z10" s="47"/>
    </row>
    <row r="11" spans="1:26" s="40" customFormat="1" ht="17.25">
      <c r="A11" s="56"/>
      <c r="B11" s="1208" t="s">
        <v>676</v>
      </c>
      <c r="C11" s="1208"/>
      <c r="D11" s="1208"/>
      <c r="E11" s="1208"/>
      <c r="F11" s="1208"/>
      <c r="G11" s="1208"/>
      <c r="H11" s="1208"/>
      <c r="I11" s="1208"/>
      <c r="J11" s="1208"/>
      <c r="K11" s="1208"/>
      <c r="L11" s="1208"/>
      <c r="M11" s="1208"/>
      <c r="N11" s="1208"/>
      <c r="O11" s="1208"/>
      <c r="P11" s="1208"/>
      <c r="Q11" s="1208"/>
      <c r="R11" s="1208"/>
      <c r="S11" s="56"/>
      <c r="T11" s="56"/>
      <c r="U11" s="56"/>
      <c r="V11" s="56"/>
      <c r="W11" s="56"/>
      <c r="X11" s="56"/>
      <c r="Y11" s="56"/>
      <c r="Z11" s="56"/>
    </row>
    <row r="12" spans="1:26" ht="33.75">
      <c r="A12" s="47"/>
      <c r="B12" s="1296" t="s">
        <v>677</v>
      </c>
      <c r="C12" s="1296"/>
      <c r="D12" s="1296"/>
      <c r="E12" s="1296"/>
      <c r="F12" s="1296"/>
      <c r="G12" s="1296" t="s">
        <v>683</v>
      </c>
      <c r="H12" s="1296"/>
      <c r="I12" s="1296"/>
      <c r="J12" s="1296"/>
      <c r="K12" s="1296"/>
      <c r="L12" s="1296"/>
      <c r="M12" s="1296"/>
      <c r="N12" s="1296"/>
      <c r="O12" s="1296" t="s">
        <v>678</v>
      </c>
      <c r="P12" s="1296"/>
      <c r="Q12" s="61" t="s">
        <v>679</v>
      </c>
      <c r="R12" s="57"/>
      <c r="S12" s="47"/>
      <c r="T12" s="47"/>
      <c r="U12" s="47"/>
      <c r="V12" s="47"/>
      <c r="W12" s="47"/>
      <c r="X12" s="47"/>
      <c r="Y12" s="47"/>
      <c r="Z12" s="47"/>
    </row>
    <row r="13" spans="1:26" ht="30.75" customHeight="1">
      <c r="A13" s="47"/>
      <c r="B13" s="1267"/>
      <c r="C13" s="1267"/>
      <c r="D13" s="1267"/>
      <c r="E13" s="1267"/>
      <c r="F13" s="1267"/>
      <c r="G13" s="1267"/>
      <c r="H13" s="1267"/>
      <c r="I13" s="1267"/>
      <c r="J13" s="1267"/>
      <c r="K13" s="1267"/>
      <c r="L13" s="1267"/>
      <c r="M13" s="1267"/>
      <c r="N13" s="1267"/>
      <c r="O13" s="1196"/>
      <c r="P13" s="1196"/>
      <c r="Q13" s="207"/>
      <c r="R13" s="62"/>
      <c r="S13" s="1194" t="str">
        <f>IF(Q13&gt;O13,"⇐補てん額が多い申告で問題ありませんか？","")</f>
        <v/>
      </c>
      <c r="T13" s="1194"/>
      <c r="U13" s="1194"/>
      <c r="V13" s="1194"/>
      <c r="W13" s="1194"/>
      <c r="X13" s="1194"/>
      <c r="Y13" s="1194"/>
      <c r="Z13" s="1194"/>
    </row>
    <row r="14" spans="1:26" ht="30.75" customHeight="1">
      <c r="A14" s="47"/>
      <c r="B14" s="1267"/>
      <c r="C14" s="1267"/>
      <c r="D14" s="1267"/>
      <c r="E14" s="1267"/>
      <c r="F14" s="1267"/>
      <c r="G14" s="1267"/>
      <c r="H14" s="1267"/>
      <c r="I14" s="1267"/>
      <c r="J14" s="1267"/>
      <c r="K14" s="1267"/>
      <c r="L14" s="1267"/>
      <c r="M14" s="1267"/>
      <c r="N14" s="1267"/>
      <c r="O14" s="1196"/>
      <c r="P14" s="1196"/>
      <c r="Q14" s="207"/>
      <c r="R14" s="62"/>
      <c r="S14" s="1194" t="str">
        <f t="shared" ref="S14:S30" si="0">IF(Q14&gt;O14,"⇐補てん額が多い申告で問題ありませんか？","")</f>
        <v/>
      </c>
      <c r="T14" s="1194"/>
      <c r="U14" s="1194"/>
      <c r="V14" s="1194"/>
      <c r="W14" s="1194"/>
      <c r="X14" s="1194"/>
      <c r="Y14" s="1194"/>
      <c r="Z14" s="1194"/>
    </row>
    <row r="15" spans="1:26" ht="30.75" customHeight="1">
      <c r="A15" s="47"/>
      <c r="B15" s="1267"/>
      <c r="C15" s="1267"/>
      <c r="D15" s="1267"/>
      <c r="E15" s="1267"/>
      <c r="F15" s="1267"/>
      <c r="G15" s="1267"/>
      <c r="H15" s="1267"/>
      <c r="I15" s="1267"/>
      <c r="J15" s="1267"/>
      <c r="K15" s="1267"/>
      <c r="L15" s="1267"/>
      <c r="M15" s="1267"/>
      <c r="N15" s="1267"/>
      <c r="O15" s="1196"/>
      <c r="P15" s="1196"/>
      <c r="Q15" s="207"/>
      <c r="R15" s="62"/>
      <c r="S15" s="1194" t="str">
        <f t="shared" si="0"/>
        <v/>
      </c>
      <c r="T15" s="1194"/>
      <c r="U15" s="1194"/>
      <c r="V15" s="1194"/>
      <c r="W15" s="1194"/>
      <c r="X15" s="1194"/>
      <c r="Y15" s="1194"/>
      <c r="Z15" s="1194"/>
    </row>
    <row r="16" spans="1:26" ht="30.75" customHeight="1">
      <c r="A16" s="47"/>
      <c r="B16" s="1267"/>
      <c r="C16" s="1267"/>
      <c r="D16" s="1267"/>
      <c r="E16" s="1267"/>
      <c r="F16" s="1267"/>
      <c r="G16" s="1267"/>
      <c r="H16" s="1267"/>
      <c r="I16" s="1267"/>
      <c r="J16" s="1267"/>
      <c r="K16" s="1267"/>
      <c r="L16" s="1267"/>
      <c r="M16" s="1267"/>
      <c r="N16" s="1267"/>
      <c r="O16" s="1196"/>
      <c r="P16" s="1196"/>
      <c r="Q16" s="207"/>
      <c r="R16" s="62"/>
      <c r="S16" s="1194" t="str">
        <f t="shared" si="0"/>
        <v/>
      </c>
      <c r="T16" s="1194"/>
      <c r="U16" s="1194"/>
      <c r="V16" s="1194"/>
      <c r="W16" s="1194"/>
      <c r="X16" s="1194"/>
      <c r="Y16" s="1194"/>
      <c r="Z16" s="1194"/>
    </row>
    <row r="17" spans="1:26" ht="30.75" customHeight="1">
      <c r="A17" s="47"/>
      <c r="B17" s="1267"/>
      <c r="C17" s="1267"/>
      <c r="D17" s="1267"/>
      <c r="E17" s="1267"/>
      <c r="F17" s="1267"/>
      <c r="G17" s="1267"/>
      <c r="H17" s="1267"/>
      <c r="I17" s="1267"/>
      <c r="J17" s="1267"/>
      <c r="K17" s="1267"/>
      <c r="L17" s="1267"/>
      <c r="M17" s="1267"/>
      <c r="N17" s="1267"/>
      <c r="O17" s="1196"/>
      <c r="P17" s="1196"/>
      <c r="Q17" s="207"/>
      <c r="R17" s="62"/>
      <c r="S17" s="1194" t="str">
        <f t="shared" si="0"/>
        <v/>
      </c>
      <c r="T17" s="1194"/>
      <c r="U17" s="1194"/>
      <c r="V17" s="1194"/>
      <c r="W17" s="1194"/>
      <c r="X17" s="1194"/>
      <c r="Y17" s="1194"/>
      <c r="Z17" s="1194"/>
    </row>
    <row r="18" spans="1:26" ht="30.75" customHeight="1">
      <c r="A18" s="47"/>
      <c r="B18" s="1267"/>
      <c r="C18" s="1267"/>
      <c r="D18" s="1267"/>
      <c r="E18" s="1267"/>
      <c r="F18" s="1267"/>
      <c r="G18" s="1267"/>
      <c r="H18" s="1267"/>
      <c r="I18" s="1267"/>
      <c r="J18" s="1267"/>
      <c r="K18" s="1267"/>
      <c r="L18" s="1267"/>
      <c r="M18" s="1267"/>
      <c r="N18" s="1267"/>
      <c r="O18" s="1196"/>
      <c r="P18" s="1196"/>
      <c r="Q18" s="207"/>
      <c r="R18" s="62"/>
      <c r="S18" s="1194" t="str">
        <f t="shared" si="0"/>
        <v/>
      </c>
      <c r="T18" s="1194"/>
      <c r="U18" s="1194"/>
      <c r="V18" s="1194"/>
      <c r="W18" s="1194"/>
      <c r="X18" s="1194"/>
      <c r="Y18" s="1194"/>
      <c r="Z18" s="1194"/>
    </row>
    <row r="19" spans="1:26" ht="30.75" customHeight="1">
      <c r="A19" s="47"/>
      <c r="B19" s="1267"/>
      <c r="C19" s="1267"/>
      <c r="D19" s="1267"/>
      <c r="E19" s="1267"/>
      <c r="F19" s="1267"/>
      <c r="G19" s="1267"/>
      <c r="H19" s="1267"/>
      <c r="I19" s="1267"/>
      <c r="J19" s="1267"/>
      <c r="K19" s="1267"/>
      <c r="L19" s="1267"/>
      <c r="M19" s="1267"/>
      <c r="N19" s="1267"/>
      <c r="O19" s="1196"/>
      <c r="P19" s="1196"/>
      <c r="Q19" s="207"/>
      <c r="R19" s="62"/>
      <c r="S19" s="1194" t="str">
        <f t="shared" si="0"/>
        <v/>
      </c>
      <c r="T19" s="1194"/>
      <c r="U19" s="1194"/>
      <c r="V19" s="1194"/>
      <c r="W19" s="1194"/>
      <c r="X19" s="1194"/>
      <c r="Y19" s="1194"/>
      <c r="Z19" s="1194"/>
    </row>
    <row r="20" spans="1:26" ht="30.75" customHeight="1">
      <c r="A20" s="47"/>
      <c r="B20" s="1267"/>
      <c r="C20" s="1267"/>
      <c r="D20" s="1267"/>
      <c r="E20" s="1267"/>
      <c r="F20" s="1267"/>
      <c r="G20" s="1267"/>
      <c r="H20" s="1267"/>
      <c r="I20" s="1267"/>
      <c r="J20" s="1267"/>
      <c r="K20" s="1267"/>
      <c r="L20" s="1267"/>
      <c r="M20" s="1267"/>
      <c r="N20" s="1267"/>
      <c r="O20" s="1196"/>
      <c r="P20" s="1196"/>
      <c r="Q20" s="207"/>
      <c r="R20" s="62"/>
      <c r="S20" s="1194" t="str">
        <f t="shared" si="0"/>
        <v/>
      </c>
      <c r="T20" s="1194"/>
      <c r="U20" s="1194"/>
      <c r="V20" s="1194"/>
      <c r="W20" s="1194"/>
      <c r="X20" s="1194"/>
      <c r="Y20" s="1194"/>
      <c r="Z20" s="1194"/>
    </row>
    <row r="21" spans="1:26" ht="30.75" customHeight="1">
      <c r="A21" s="47"/>
      <c r="B21" s="1267"/>
      <c r="C21" s="1267"/>
      <c r="D21" s="1267"/>
      <c r="E21" s="1267"/>
      <c r="F21" s="1267"/>
      <c r="G21" s="1267"/>
      <c r="H21" s="1267"/>
      <c r="I21" s="1267"/>
      <c r="J21" s="1267"/>
      <c r="K21" s="1267"/>
      <c r="L21" s="1267"/>
      <c r="M21" s="1267"/>
      <c r="N21" s="1267"/>
      <c r="O21" s="1196"/>
      <c r="P21" s="1196"/>
      <c r="Q21" s="207"/>
      <c r="R21" s="62"/>
      <c r="S21" s="1194" t="str">
        <f t="shared" si="0"/>
        <v/>
      </c>
      <c r="T21" s="1194"/>
      <c r="U21" s="1194"/>
      <c r="V21" s="1194"/>
      <c r="W21" s="1194"/>
      <c r="X21" s="1194"/>
      <c r="Y21" s="1194"/>
      <c r="Z21" s="1194"/>
    </row>
    <row r="22" spans="1:26" ht="30.75" customHeight="1">
      <c r="A22" s="47"/>
      <c r="B22" s="1267"/>
      <c r="C22" s="1267"/>
      <c r="D22" s="1267"/>
      <c r="E22" s="1267"/>
      <c r="F22" s="1267"/>
      <c r="G22" s="1267"/>
      <c r="H22" s="1267"/>
      <c r="I22" s="1267"/>
      <c r="J22" s="1267"/>
      <c r="K22" s="1267"/>
      <c r="L22" s="1267"/>
      <c r="M22" s="1267"/>
      <c r="N22" s="1267"/>
      <c r="O22" s="1196"/>
      <c r="P22" s="1196"/>
      <c r="Q22" s="207"/>
      <c r="R22" s="62"/>
      <c r="S22" s="1194" t="str">
        <f t="shared" si="0"/>
        <v/>
      </c>
      <c r="T22" s="1194"/>
      <c r="U22" s="1194"/>
      <c r="V22" s="1194"/>
      <c r="W22" s="1194"/>
      <c r="X22" s="1194"/>
      <c r="Y22" s="1194"/>
      <c r="Z22" s="1194"/>
    </row>
    <row r="23" spans="1:26" ht="30.75" customHeight="1">
      <c r="A23" s="47"/>
      <c r="B23" s="1267"/>
      <c r="C23" s="1267"/>
      <c r="D23" s="1267"/>
      <c r="E23" s="1267"/>
      <c r="F23" s="1267"/>
      <c r="G23" s="1267"/>
      <c r="H23" s="1267"/>
      <c r="I23" s="1267"/>
      <c r="J23" s="1267"/>
      <c r="K23" s="1267"/>
      <c r="L23" s="1267"/>
      <c r="M23" s="1267"/>
      <c r="N23" s="1267"/>
      <c r="O23" s="1196"/>
      <c r="P23" s="1196"/>
      <c r="Q23" s="207"/>
      <c r="R23" s="62"/>
      <c r="S23" s="1194" t="str">
        <f t="shared" si="0"/>
        <v/>
      </c>
      <c r="T23" s="1194"/>
      <c r="U23" s="1194"/>
      <c r="V23" s="1194"/>
      <c r="W23" s="1194"/>
      <c r="X23" s="1194"/>
      <c r="Y23" s="1194"/>
      <c r="Z23" s="1194"/>
    </row>
    <row r="24" spans="1:26" ht="30.75" customHeight="1">
      <c r="A24" s="47"/>
      <c r="B24" s="1267"/>
      <c r="C24" s="1267"/>
      <c r="D24" s="1267"/>
      <c r="E24" s="1267"/>
      <c r="F24" s="1267"/>
      <c r="G24" s="1267"/>
      <c r="H24" s="1267"/>
      <c r="I24" s="1267"/>
      <c r="J24" s="1267"/>
      <c r="K24" s="1267"/>
      <c r="L24" s="1267"/>
      <c r="M24" s="1267"/>
      <c r="N24" s="1267"/>
      <c r="O24" s="1196"/>
      <c r="P24" s="1196"/>
      <c r="Q24" s="207"/>
      <c r="R24" s="62"/>
      <c r="S24" s="1194" t="str">
        <f t="shared" si="0"/>
        <v/>
      </c>
      <c r="T24" s="1194"/>
      <c r="U24" s="1194"/>
      <c r="V24" s="1194"/>
      <c r="W24" s="1194"/>
      <c r="X24" s="1194"/>
      <c r="Y24" s="1194"/>
      <c r="Z24" s="1194"/>
    </row>
    <row r="25" spans="1:26" ht="30.75" customHeight="1">
      <c r="A25" s="47"/>
      <c r="B25" s="1267"/>
      <c r="C25" s="1267"/>
      <c r="D25" s="1267"/>
      <c r="E25" s="1267"/>
      <c r="F25" s="1267"/>
      <c r="G25" s="1267"/>
      <c r="H25" s="1267"/>
      <c r="I25" s="1267"/>
      <c r="J25" s="1267"/>
      <c r="K25" s="1267"/>
      <c r="L25" s="1267"/>
      <c r="M25" s="1267"/>
      <c r="N25" s="1267"/>
      <c r="O25" s="1196"/>
      <c r="P25" s="1196"/>
      <c r="Q25" s="207"/>
      <c r="R25" s="62"/>
      <c r="S25" s="1194" t="str">
        <f t="shared" si="0"/>
        <v/>
      </c>
      <c r="T25" s="1194"/>
      <c r="U25" s="1194"/>
      <c r="V25" s="1194"/>
      <c r="W25" s="1194"/>
      <c r="X25" s="1194"/>
      <c r="Y25" s="1194"/>
      <c r="Z25" s="1194"/>
    </row>
    <row r="26" spans="1:26" ht="30.75" customHeight="1">
      <c r="A26" s="47"/>
      <c r="B26" s="1267"/>
      <c r="C26" s="1267"/>
      <c r="D26" s="1267"/>
      <c r="E26" s="1267"/>
      <c r="F26" s="1267"/>
      <c r="G26" s="1267"/>
      <c r="H26" s="1267"/>
      <c r="I26" s="1267"/>
      <c r="J26" s="1267"/>
      <c r="K26" s="1267"/>
      <c r="L26" s="1267"/>
      <c r="M26" s="1267"/>
      <c r="N26" s="1267"/>
      <c r="O26" s="1196"/>
      <c r="P26" s="1196"/>
      <c r="Q26" s="207"/>
      <c r="R26" s="62"/>
      <c r="S26" s="1194" t="str">
        <f t="shared" si="0"/>
        <v/>
      </c>
      <c r="T26" s="1194"/>
      <c r="U26" s="1194"/>
      <c r="V26" s="1194"/>
      <c r="W26" s="1194"/>
      <c r="X26" s="1194"/>
      <c r="Y26" s="1194"/>
      <c r="Z26" s="1194"/>
    </row>
    <row r="27" spans="1:26" ht="30.75" customHeight="1">
      <c r="A27" s="47"/>
      <c r="B27" s="1267"/>
      <c r="C27" s="1267"/>
      <c r="D27" s="1267"/>
      <c r="E27" s="1267"/>
      <c r="F27" s="1267"/>
      <c r="G27" s="1267"/>
      <c r="H27" s="1267"/>
      <c r="I27" s="1267"/>
      <c r="J27" s="1267"/>
      <c r="K27" s="1267"/>
      <c r="L27" s="1267"/>
      <c r="M27" s="1267"/>
      <c r="N27" s="1267"/>
      <c r="O27" s="1196"/>
      <c r="P27" s="1196"/>
      <c r="Q27" s="207"/>
      <c r="R27" s="62"/>
      <c r="S27" s="1194" t="str">
        <f t="shared" si="0"/>
        <v/>
      </c>
      <c r="T27" s="1194"/>
      <c r="U27" s="1194"/>
      <c r="V27" s="1194"/>
      <c r="W27" s="1194"/>
      <c r="X27" s="1194"/>
      <c r="Y27" s="1194"/>
      <c r="Z27" s="1194"/>
    </row>
    <row r="28" spans="1:26" ht="30.75" customHeight="1">
      <c r="A28" s="47"/>
      <c r="B28" s="1267"/>
      <c r="C28" s="1267"/>
      <c r="D28" s="1267"/>
      <c r="E28" s="1267"/>
      <c r="F28" s="1267"/>
      <c r="G28" s="1267"/>
      <c r="H28" s="1267"/>
      <c r="I28" s="1267"/>
      <c r="J28" s="1267"/>
      <c r="K28" s="1267"/>
      <c r="L28" s="1267"/>
      <c r="M28" s="1267"/>
      <c r="N28" s="1267"/>
      <c r="O28" s="1196"/>
      <c r="P28" s="1196"/>
      <c r="Q28" s="207"/>
      <c r="R28" s="62"/>
      <c r="S28" s="1194" t="str">
        <f t="shared" si="0"/>
        <v/>
      </c>
      <c r="T28" s="1194"/>
      <c r="U28" s="1194"/>
      <c r="V28" s="1194"/>
      <c r="W28" s="1194"/>
      <c r="X28" s="1194"/>
      <c r="Y28" s="1194"/>
      <c r="Z28" s="1194"/>
    </row>
    <row r="29" spans="1:26" ht="30.75" customHeight="1">
      <c r="A29" s="47"/>
      <c r="B29" s="1267"/>
      <c r="C29" s="1267"/>
      <c r="D29" s="1267"/>
      <c r="E29" s="1267"/>
      <c r="F29" s="1267"/>
      <c r="G29" s="1267"/>
      <c r="H29" s="1267"/>
      <c r="I29" s="1267"/>
      <c r="J29" s="1267"/>
      <c r="K29" s="1267"/>
      <c r="L29" s="1267"/>
      <c r="M29" s="1267"/>
      <c r="N29" s="1267"/>
      <c r="O29" s="1196"/>
      <c r="P29" s="1196"/>
      <c r="Q29" s="207"/>
      <c r="R29" s="62"/>
      <c r="S29" s="1194" t="str">
        <f t="shared" si="0"/>
        <v/>
      </c>
      <c r="T29" s="1194"/>
      <c r="U29" s="1194"/>
      <c r="V29" s="1194"/>
      <c r="W29" s="1194"/>
      <c r="X29" s="1194"/>
      <c r="Y29" s="1194"/>
      <c r="Z29" s="1194"/>
    </row>
    <row r="30" spans="1:26" ht="30.75" customHeight="1" thickBot="1">
      <c r="A30" s="47"/>
      <c r="B30" s="1271"/>
      <c r="C30" s="1271"/>
      <c r="D30" s="1271"/>
      <c r="E30" s="1271"/>
      <c r="F30" s="1271"/>
      <c r="G30" s="1271"/>
      <c r="H30" s="1271"/>
      <c r="I30" s="1271"/>
      <c r="J30" s="1271"/>
      <c r="K30" s="1271"/>
      <c r="L30" s="1271"/>
      <c r="M30" s="1271"/>
      <c r="N30" s="1271"/>
      <c r="O30" s="1272"/>
      <c r="P30" s="1272"/>
      <c r="Q30" s="215"/>
      <c r="R30" s="62"/>
      <c r="S30" s="1194" t="str">
        <f t="shared" si="0"/>
        <v/>
      </c>
      <c r="T30" s="1194"/>
      <c r="U30" s="1194"/>
      <c r="V30" s="1194"/>
      <c r="W30" s="1194"/>
      <c r="X30" s="1194"/>
      <c r="Y30" s="1194"/>
      <c r="Z30" s="1194"/>
    </row>
    <row r="31" spans="1:26" ht="36" customHeight="1" thickTop="1">
      <c r="A31" s="47"/>
      <c r="B31" s="1273" t="s">
        <v>680</v>
      </c>
      <c r="C31" s="1274"/>
      <c r="D31" s="1274"/>
      <c r="E31" s="1274"/>
      <c r="F31" s="1274"/>
      <c r="G31" s="1274"/>
      <c r="H31" s="1274"/>
      <c r="I31" s="1274"/>
      <c r="J31" s="1274"/>
      <c r="K31" s="1274"/>
      <c r="L31" s="1274"/>
      <c r="M31" s="1274"/>
      <c r="N31" s="1275"/>
      <c r="O31" s="1276">
        <f>SUM(O13:P30)</f>
        <v>0</v>
      </c>
      <c r="P31" s="1277"/>
      <c r="Q31" s="63">
        <f>SUM(Q13:Q30)</f>
        <v>0</v>
      </c>
      <c r="R31" s="64"/>
    </row>
    <row r="32" spans="1:26">
      <c r="A32" s="47"/>
      <c r="B32" s="47"/>
      <c r="C32" s="65"/>
      <c r="D32" s="47"/>
      <c r="E32" s="65"/>
      <c r="F32" s="65"/>
      <c r="G32" s="65"/>
      <c r="H32" s="65"/>
      <c r="I32" s="65"/>
      <c r="J32" s="65"/>
      <c r="K32" s="65"/>
      <c r="L32" s="65"/>
      <c r="M32" s="65"/>
      <c r="N32" s="65"/>
      <c r="O32" s="65"/>
      <c r="P32" s="65"/>
      <c r="Q32" s="65"/>
      <c r="R32" s="65"/>
    </row>
    <row r="33" spans="1:20" ht="17.25">
      <c r="A33" s="47"/>
      <c r="B33" s="1208" t="s">
        <v>616</v>
      </c>
      <c r="C33" s="1208"/>
      <c r="D33" s="1208"/>
      <c r="E33" s="1208"/>
      <c r="F33" s="1208"/>
      <c r="G33" s="1208"/>
      <c r="H33" s="1208"/>
      <c r="I33" s="1208"/>
      <c r="J33" s="1208"/>
      <c r="K33" s="1208"/>
      <c r="L33" s="1208"/>
      <c r="M33" s="1208"/>
      <c r="N33" s="1208"/>
      <c r="O33" s="1208"/>
      <c r="P33" s="1208"/>
      <c r="Q33" s="1208"/>
      <c r="R33" s="1208"/>
    </row>
    <row r="34" spans="1:20" ht="36" customHeight="1">
      <c r="A34" s="47"/>
      <c r="B34" s="1229" t="s">
        <v>368</v>
      </c>
      <c r="C34" s="1229"/>
      <c r="D34" s="1268">
        <f>O31</f>
        <v>0</v>
      </c>
      <c r="E34" s="1269"/>
      <c r="F34" s="1269"/>
      <c r="G34" s="1270"/>
      <c r="H34" s="66"/>
      <c r="I34" s="67" t="s">
        <v>614</v>
      </c>
      <c r="J34" s="46"/>
      <c r="K34" s="47"/>
      <c r="L34" s="47"/>
      <c r="M34" s="47"/>
      <c r="N34" s="47"/>
      <c r="O34" s="47"/>
      <c r="P34" s="47"/>
      <c r="Q34" s="47"/>
      <c r="R34" s="47"/>
    </row>
    <row r="35" spans="1:20" ht="36" customHeight="1">
      <c r="A35" s="47"/>
      <c r="B35" s="1278" t="s">
        <v>618</v>
      </c>
      <c r="C35" s="1229"/>
      <c r="D35" s="1268">
        <f>Q31</f>
        <v>0</v>
      </c>
      <c r="E35" s="1269"/>
      <c r="F35" s="1269"/>
      <c r="G35" s="1270"/>
      <c r="H35" s="66"/>
      <c r="I35" s="67" t="s">
        <v>615</v>
      </c>
      <c r="J35" s="46"/>
      <c r="K35" s="47"/>
      <c r="L35" s="47"/>
      <c r="M35" s="47"/>
      <c r="N35" s="47"/>
      <c r="O35" s="47"/>
      <c r="P35" s="47"/>
      <c r="Q35" s="47"/>
      <c r="R35" s="47"/>
      <c r="S35" s="25"/>
      <c r="T35" s="25"/>
    </row>
    <row r="36" spans="1:20" ht="36" customHeight="1">
      <c r="A36" s="47"/>
      <c r="B36" s="1278" t="s">
        <v>621</v>
      </c>
      <c r="C36" s="1229"/>
      <c r="D36" s="1268">
        <f>IF(D34&lt;D35,0,D34-D35)</f>
        <v>0</v>
      </c>
      <c r="E36" s="1269"/>
      <c r="F36" s="1269"/>
      <c r="G36" s="1270"/>
      <c r="H36" s="66"/>
      <c r="I36" s="67" t="s">
        <v>624</v>
      </c>
      <c r="J36" s="46"/>
      <c r="K36" s="47"/>
      <c r="L36" s="47"/>
      <c r="M36" s="47"/>
      <c r="N36" s="47"/>
      <c r="O36" s="47"/>
      <c r="P36" s="47"/>
      <c r="Q36" s="47"/>
      <c r="R36" s="47"/>
      <c r="S36" s="25"/>
      <c r="T36" s="25"/>
    </row>
    <row r="37" spans="1:20" ht="36" customHeight="1">
      <c r="A37" s="47"/>
      <c r="B37" s="1278" t="s">
        <v>682</v>
      </c>
      <c r="C37" s="1229"/>
      <c r="D37" s="1268">
        <f>IF(D36-12000&lt;0,0,IF(D36-12000&gt;88000,88000,D36-12000))</f>
        <v>0</v>
      </c>
      <c r="E37" s="1269"/>
      <c r="F37" s="1269"/>
      <c r="G37" s="1270"/>
      <c r="H37" s="66"/>
      <c r="I37" s="67" t="s">
        <v>625</v>
      </c>
      <c r="J37" s="46"/>
      <c r="K37" s="47"/>
      <c r="L37" s="47"/>
      <c r="M37" s="47"/>
      <c r="N37" s="47"/>
      <c r="O37" s="47"/>
      <c r="P37" s="47"/>
      <c r="Q37" s="47"/>
      <c r="R37" s="47"/>
      <c r="S37" s="25"/>
      <c r="T37" s="25"/>
    </row>
    <row r="38" spans="1:20" customFormat="1" ht="18.75">
      <c r="A38" s="68"/>
      <c r="B38" s="68"/>
      <c r="C38" s="68"/>
      <c r="D38" s="68"/>
      <c r="E38" s="68"/>
      <c r="F38" s="68"/>
      <c r="G38" s="68"/>
      <c r="H38" s="68"/>
      <c r="I38" s="68"/>
      <c r="J38" s="68"/>
      <c r="K38" s="68"/>
      <c r="L38" s="68"/>
      <c r="M38" s="68"/>
      <c r="N38" s="68"/>
      <c r="O38" s="68"/>
      <c r="P38" s="1302" t="s">
        <v>727</v>
      </c>
      <c r="Q38" s="1302"/>
      <c r="R38" s="68"/>
    </row>
    <row r="39" spans="1:20" customFormat="1" ht="22.5" customHeight="1">
      <c r="A39" s="185"/>
      <c r="B39" s="186"/>
      <c r="C39" s="186"/>
      <c r="D39" s="186"/>
      <c r="E39" s="186"/>
      <c r="F39" s="186"/>
      <c r="G39" s="186"/>
      <c r="H39" s="186"/>
      <c r="I39" s="186"/>
      <c r="J39" s="186"/>
      <c r="K39" s="186"/>
      <c r="L39" s="186"/>
      <c r="M39" s="186"/>
      <c r="N39" s="186"/>
      <c r="O39" s="186"/>
      <c r="P39" s="186"/>
      <c r="Q39" s="186"/>
      <c r="R39" s="187"/>
    </row>
    <row r="40" spans="1:20" customFormat="1" ht="22.5" customHeight="1">
      <c r="A40" s="188"/>
      <c r="B40" s="1252" t="s">
        <v>639</v>
      </c>
      <c r="C40" s="1252"/>
      <c r="D40" s="1252"/>
      <c r="E40" s="1252"/>
      <c r="F40" s="1252"/>
      <c r="G40" s="1252"/>
      <c r="H40" s="1252"/>
      <c r="I40" s="1252"/>
      <c r="J40" s="1252"/>
      <c r="K40" s="1252"/>
      <c r="L40" s="1252"/>
      <c r="M40" s="1252"/>
      <c r="N40" s="1252"/>
      <c r="O40" s="1252"/>
      <c r="P40" s="1252"/>
      <c r="Q40" s="1251"/>
      <c r="R40" s="216"/>
    </row>
    <row r="41" spans="1:20" ht="33.75">
      <c r="A41" s="210"/>
      <c r="B41" s="1300" t="s">
        <v>677</v>
      </c>
      <c r="C41" s="1300"/>
      <c r="D41" s="1300"/>
      <c r="E41" s="1300"/>
      <c r="F41" s="1300"/>
      <c r="G41" s="1300" t="s">
        <v>683</v>
      </c>
      <c r="H41" s="1300"/>
      <c r="I41" s="1300"/>
      <c r="J41" s="1300"/>
      <c r="K41" s="1300"/>
      <c r="L41" s="1300"/>
      <c r="M41" s="1300"/>
      <c r="N41" s="1300"/>
      <c r="O41" s="1300" t="s">
        <v>678</v>
      </c>
      <c r="P41" s="1300"/>
      <c r="Q41" s="45" t="s">
        <v>679</v>
      </c>
      <c r="R41" s="217"/>
    </row>
    <row r="42" spans="1:20" ht="31.5" customHeight="1">
      <c r="A42" s="210"/>
      <c r="B42" s="1301" t="s">
        <v>684</v>
      </c>
      <c r="C42" s="1301"/>
      <c r="D42" s="1301"/>
      <c r="E42" s="1301"/>
      <c r="F42" s="1301"/>
      <c r="G42" s="1301" t="s">
        <v>687</v>
      </c>
      <c r="H42" s="1301"/>
      <c r="I42" s="1301"/>
      <c r="J42" s="1301"/>
      <c r="K42" s="1301"/>
      <c r="L42" s="1301"/>
      <c r="M42" s="1301"/>
      <c r="N42" s="1301"/>
      <c r="O42" s="1303">
        <v>2164</v>
      </c>
      <c r="P42" s="1303"/>
      <c r="Q42" s="48"/>
      <c r="R42" s="217"/>
    </row>
    <row r="43" spans="1:20" ht="31.5" customHeight="1">
      <c r="A43" s="210"/>
      <c r="B43" s="1301" t="s">
        <v>685</v>
      </c>
      <c r="C43" s="1301"/>
      <c r="D43" s="1301"/>
      <c r="E43" s="1301"/>
      <c r="F43" s="1301"/>
      <c r="G43" s="1301" t="s">
        <v>688</v>
      </c>
      <c r="H43" s="1301"/>
      <c r="I43" s="1301"/>
      <c r="J43" s="1301"/>
      <c r="K43" s="1301"/>
      <c r="L43" s="1301"/>
      <c r="M43" s="1301"/>
      <c r="N43" s="1301"/>
      <c r="O43" s="1303">
        <v>13753</v>
      </c>
      <c r="P43" s="1303"/>
      <c r="Q43" s="48"/>
      <c r="R43" s="217"/>
    </row>
    <row r="44" spans="1:20" ht="31.5" customHeight="1">
      <c r="A44" s="210"/>
      <c r="B44" s="1301" t="s">
        <v>686</v>
      </c>
      <c r="C44" s="1301"/>
      <c r="D44" s="1301"/>
      <c r="E44" s="1301"/>
      <c r="F44" s="1301"/>
      <c r="G44" s="1301" t="s">
        <v>689</v>
      </c>
      <c r="H44" s="1301"/>
      <c r="I44" s="1301"/>
      <c r="J44" s="1301"/>
      <c r="K44" s="1301"/>
      <c r="L44" s="1301"/>
      <c r="M44" s="1301"/>
      <c r="N44" s="1301"/>
      <c r="O44" s="1303"/>
      <c r="P44" s="1303"/>
      <c r="Q44" s="48"/>
      <c r="R44" s="217"/>
    </row>
    <row r="45" spans="1:20" customFormat="1" ht="22.5" customHeight="1">
      <c r="A45" s="188"/>
      <c r="B45" s="1304" t="s">
        <v>691</v>
      </c>
      <c r="C45" s="1304"/>
      <c r="D45" s="1304"/>
      <c r="E45" s="1304"/>
      <c r="F45" s="1304"/>
      <c r="G45" s="1304"/>
      <c r="H45" s="1304"/>
      <c r="I45" s="1304"/>
      <c r="J45" s="1304"/>
      <c r="K45" s="1304"/>
      <c r="L45" s="1304"/>
      <c r="M45" s="1304"/>
      <c r="N45" s="1304"/>
      <c r="O45" s="1304"/>
      <c r="P45" s="1304"/>
      <c r="Q45" s="1304"/>
      <c r="R45" s="216"/>
    </row>
    <row r="46" spans="1:20" customFormat="1" ht="22.5" customHeight="1">
      <c r="A46" s="188"/>
      <c r="B46" s="587" t="s">
        <v>690</v>
      </c>
      <c r="C46" s="587"/>
      <c r="D46" s="587"/>
      <c r="E46" s="587"/>
      <c r="F46" s="587"/>
      <c r="G46" s="587"/>
      <c r="H46" s="587"/>
      <c r="I46" s="587"/>
      <c r="J46" s="587"/>
      <c r="K46" s="587"/>
      <c r="L46" s="587"/>
      <c r="M46" s="587"/>
      <c r="N46" s="587"/>
      <c r="O46" s="587"/>
      <c r="P46" s="587"/>
      <c r="Q46" s="587"/>
      <c r="R46" s="218"/>
    </row>
    <row r="47" spans="1:20" customFormat="1" ht="22.5" customHeight="1">
      <c r="A47" s="188"/>
      <c r="B47" s="1251" t="s">
        <v>644</v>
      </c>
      <c r="C47" s="1251"/>
      <c r="D47" s="1251"/>
      <c r="E47" s="1251"/>
      <c r="F47" s="1251"/>
      <c r="G47" s="1251"/>
      <c r="H47" s="1251"/>
      <c r="I47" s="1251"/>
      <c r="J47" s="1251"/>
      <c r="K47" s="1251"/>
      <c r="L47" s="1251"/>
      <c r="M47" s="1251"/>
      <c r="N47" s="1251"/>
      <c r="O47" s="1251"/>
      <c r="P47" s="1251"/>
      <c r="Q47" s="1251"/>
      <c r="R47" s="189"/>
    </row>
    <row r="48" spans="1:20" customFormat="1" ht="22.5" customHeight="1">
      <c r="A48" s="188"/>
      <c r="B48" s="1251" t="s">
        <v>649</v>
      </c>
      <c r="C48" s="1251"/>
      <c r="D48" s="1251"/>
      <c r="E48" s="1251"/>
      <c r="F48" s="1251"/>
      <c r="G48" s="1251"/>
      <c r="H48" s="1251"/>
      <c r="I48" s="1251"/>
      <c r="J48" s="1251"/>
      <c r="K48" s="1251"/>
      <c r="L48" s="1251"/>
      <c r="M48" s="1251"/>
      <c r="N48" s="1251"/>
      <c r="O48" s="1251"/>
      <c r="P48" s="1251"/>
      <c r="Q48" s="1251"/>
      <c r="R48" s="189"/>
    </row>
    <row r="49" spans="1:18" customFormat="1" ht="22.5" customHeight="1">
      <c r="A49" s="188"/>
      <c r="B49" s="1251" t="s">
        <v>692</v>
      </c>
      <c r="C49" s="1251"/>
      <c r="D49" s="1251"/>
      <c r="E49" s="1251"/>
      <c r="F49" s="1251"/>
      <c r="G49" s="1251"/>
      <c r="H49" s="1251"/>
      <c r="I49" s="1251"/>
      <c r="J49" s="1251"/>
      <c r="K49" s="1251"/>
      <c r="L49" s="1251"/>
      <c r="M49" s="1251"/>
      <c r="N49" s="1251"/>
      <c r="O49" s="1251"/>
      <c r="P49" s="1251"/>
      <c r="Q49" s="1251"/>
      <c r="R49" s="216"/>
    </row>
    <row r="50" spans="1:18" ht="22.5" customHeight="1">
      <c r="A50" s="210"/>
      <c r="B50" s="1251" t="s">
        <v>693</v>
      </c>
      <c r="C50" s="1251"/>
      <c r="D50" s="1251"/>
      <c r="E50" s="1251"/>
      <c r="F50" s="1251"/>
      <c r="G50" s="1251"/>
      <c r="H50" s="1251"/>
      <c r="I50" s="1251"/>
      <c r="J50" s="1251"/>
      <c r="K50" s="1251"/>
      <c r="L50" s="1251"/>
      <c r="M50" s="1251"/>
      <c r="N50" s="1251"/>
      <c r="O50" s="1251"/>
      <c r="P50" s="1251"/>
      <c r="Q50" s="1251"/>
      <c r="R50" s="216"/>
    </row>
    <row r="51" spans="1:18" ht="22.5" customHeight="1">
      <c r="A51" s="210"/>
      <c r="B51" s="587" t="s">
        <v>694</v>
      </c>
      <c r="C51" s="587"/>
      <c r="D51" s="587"/>
      <c r="E51" s="587"/>
      <c r="F51" s="587"/>
      <c r="G51" s="587"/>
      <c r="H51" s="587"/>
      <c r="I51" s="587"/>
      <c r="J51" s="587"/>
      <c r="K51" s="587"/>
      <c r="L51" s="587"/>
      <c r="M51" s="587"/>
      <c r="N51" s="587"/>
      <c r="O51" s="587"/>
      <c r="P51" s="587"/>
      <c r="Q51" s="587"/>
      <c r="R51" s="218"/>
    </row>
    <row r="52" spans="1:18" ht="22.5" customHeight="1">
      <c r="A52" s="210"/>
      <c r="B52" s="587" t="s">
        <v>695</v>
      </c>
      <c r="C52" s="587"/>
      <c r="D52" s="587"/>
      <c r="E52" s="587"/>
      <c r="F52" s="587"/>
      <c r="G52" s="587"/>
      <c r="H52" s="587"/>
      <c r="I52" s="587"/>
      <c r="J52" s="587"/>
      <c r="K52" s="587"/>
      <c r="L52" s="587"/>
      <c r="M52" s="587"/>
      <c r="N52" s="587"/>
      <c r="O52" s="587"/>
      <c r="P52" s="587"/>
      <c r="Q52" s="587"/>
      <c r="R52" s="218"/>
    </row>
    <row r="53" spans="1:18" ht="22.5" customHeight="1">
      <c r="A53" s="210"/>
      <c r="B53" s="587" t="s">
        <v>696</v>
      </c>
      <c r="C53" s="587"/>
      <c r="D53" s="587"/>
      <c r="E53" s="587"/>
      <c r="F53" s="587"/>
      <c r="G53" s="587"/>
      <c r="H53" s="587"/>
      <c r="I53" s="587"/>
      <c r="J53" s="587"/>
      <c r="K53" s="587"/>
      <c r="L53" s="587"/>
      <c r="M53" s="587"/>
      <c r="N53" s="587"/>
      <c r="O53" s="587"/>
      <c r="P53" s="587"/>
      <c r="Q53" s="587"/>
      <c r="R53" s="218"/>
    </row>
    <row r="54" spans="1:18" customFormat="1" ht="22.5" customHeight="1">
      <c r="A54" s="188"/>
      <c r="B54" s="587" t="s">
        <v>697</v>
      </c>
      <c r="C54" s="587"/>
      <c r="D54" s="587"/>
      <c r="E54" s="587"/>
      <c r="F54" s="587"/>
      <c r="G54" s="587"/>
      <c r="H54" s="587"/>
      <c r="I54" s="587"/>
      <c r="J54" s="587"/>
      <c r="K54" s="587"/>
      <c r="L54" s="587"/>
      <c r="M54" s="587"/>
      <c r="N54" s="587"/>
      <c r="O54" s="587"/>
      <c r="P54" s="587"/>
      <c r="Q54" s="587"/>
      <c r="R54" s="218"/>
    </row>
    <row r="55" spans="1:18" customFormat="1" ht="22.5" customHeight="1">
      <c r="A55" s="188"/>
      <c r="B55" s="587" t="s">
        <v>698</v>
      </c>
      <c r="C55" s="587"/>
      <c r="D55" s="587"/>
      <c r="E55" s="587"/>
      <c r="F55" s="587"/>
      <c r="G55" s="587"/>
      <c r="H55" s="587"/>
      <c r="I55" s="587"/>
      <c r="J55" s="587"/>
      <c r="K55" s="587"/>
      <c r="L55" s="587"/>
      <c r="M55" s="587"/>
      <c r="N55" s="587"/>
      <c r="O55" s="587"/>
      <c r="P55" s="587"/>
      <c r="Q55" s="587"/>
      <c r="R55" s="218"/>
    </row>
    <row r="56" spans="1:18" customFormat="1" ht="22.5" customHeight="1">
      <c r="A56" s="188"/>
      <c r="B56" s="587" t="s">
        <v>699</v>
      </c>
      <c r="C56" s="587"/>
      <c r="D56" s="587"/>
      <c r="E56" s="587"/>
      <c r="F56" s="587"/>
      <c r="G56" s="587"/>
      <c r="H56" s="587"/>
      <c r="I56" s="587"/>
      <c r="J56" s="587"/>
      <c r="K56" s="587"/>
      <c r="L56" s="587"/>
      <c r="M56" s="587"/>
      <c r="N56" s="587"/>
      <c r="O56" s="587"/>
      <c r="P56" s="587"/>
      <c r="Q56" s="587"/>
      <c r="R56" s="218"/>
    </row>
    <row r="57" spans="1:18" ht="22.5" customHeight="1">
      <c r="A57" s="210"/>
      <c r="B57" s="587" t="s">
        <v>700</v>
      </c>
      <c r="C57" s="587"/>
      <c r="D57" s="587"/>
      <c r="E57" s="587"/>
      <c r="F57" s="587"/>
      <c r="G57" s="587"/>
      <c r="H57" s="587"/>
      <c r="I57" s="587"/>
      <c r="J57" s="587"/>
      <c r="K57" s="587"/>
      <c r="L57" s="587"/>
      <c r="M57" s="587"/>
      <c r="N57" s="587"/>
      <c r="O57" s="587"/>
      <c r="P57" s="587"/>
      <c r="Q57" s="587"/>
      <c r="R57" s="218"/>
    </row>
    <row r="58" spans="1:18" customFormat="1" ht="22.5" customHeight="1">
      <c r="A58" s="188"/>
      <c r="B58" s="587" t="s">
        <v>701</v>
      </c>
      <c r="C58" s="587"/>
      <c r="D58" s="587"/>
      <c r="E58" s="587"/>
      <c r="F58" s="587"/>
      <c r="G58" s="587"/>
      <c r="H58" s="587"/>
      <c r="I58" s="587"/>
      <c r="J58" s="587"/>
      <c r="K58" s="587"/>
      <c r="L58" s="587"/>
      <c r="M58" s="587"/>
      <c r="N58" s="587"/>
      <c r="O58" s="587"/>
      <c r="P58" s="587"/>
      <c r="Q58" s="587"/>
      <c r="R58" s="218"/>
    </row>
    <row r="59" spans="1:18" ht="22.5" customHeight="1">
      <c r="A59" s="210"/>
      <c r="B59" s="1264" t="s">
        <v>702</v>
      </c>
      <c r="C59" s="1264"/>
      <c r="D59" s="1264"/>
      <c r="E59" s="1264"/>
      <c r="F59" s="1264"/>
      <c r="G59" s="1264"/>
      <c r="H59" s="1264"/>
      <c r="I59" s="1264"/>
      <c r="J59" s="1264"/>
      <c r="K59" s="1264"/>
      <c r="L59" s="1264"/>
      <c r="M59" s="1264"/>
      <c r="N59" s="1264"/>
      <c r="O59" s="1264"/>
      <c r="P59" s="1264"/>
      <c r="Q59" s="1264"/>
      <c r="R59" s="219"/>
    </row>
    <row r="60" spans="1:18" ht="22.5" customHeight="1">
      <c r="A60" s="210"/>
      <c r="B60" s="1264" t="s">
        <v>703</v>
      </c>
      <c r="C60" s="1264"/>
      <c r="D60" s="1264"/>
      <c r="E60" s="1264"/>
      <c r="F60" s="1264"/>
      <c r="G60" s="1264"/>
      <c r="H60" s="1264"/>
      <c r="I60" s="1264"/>
      <c r="J60" s="1264"/>
      <c r="K60" s="1264"/>
      <c r="L60" s="1264"/>
      <c r="M60" s="1264"/>
      <c r="N60" s="1264"/>
      <c r="O60" s="1264"/>
      <c r="P60" s="1264"/>
      <c r="Q60" s="1264"/>
      <c r="R60" s="219"/>
    </row>
    <row r="61" spans="1:18" ht="22.5" customHeight="1">
      <c r="A61" s="210"/>
      <c r="B61" s="1263" t="s">
        <v>704</v>
      </c>
      <c r="C61" s="1263"/>
      <c r="D61" s="1263"/>
      <c r="E61" s="1263"/>
      <c r="F61" s="1263"/>
      <c r="G61" s="1263"/>
      <c r="H61" s="1263"/>
      <c r="I61" s="1263"/>
      <c r="J61" s="1263"/>
      <c r="K61" s="1263"/>
      <c r="L61" s="1263"/>
      <c r="M61" s="1263"/>
      <c r="N61" s="1263"/>
      <c r="O61" s="1263"/>
      <c r="P61" s="1263"/>
      <c r="Q61" s="1263"/>
      <c r="R61" s="219"/>
    </row>
    <row r="62" spans="1:18" customFormat="1" ht="22.5" customHeight="1">
      <c r="A62" s="190"/>
      <c r="B62" s="196"/>
      <c r="C62" s="196"/>
      <c r="D62" s="196"/>
      <c r="E62" s="196"/>
      <c r="F62" s="196"/>
      <c r="G62" s="196"/>
      <c r="H62" s="196"/>
      <c r="I62" s="196"/>
      <c r="J62" s="196"/>
      <c r="K62" s="196"/>
      <c r="L62" s="196"/>
      <c r="M62" s="196"/>
      <c r="N62" s="196"/>
      <c r="O62" s="196"/>
      <c r="P62" s="196"/>
      <c r="Q62" s="196"/>
      <c r="R62" s="197"/>
    </row>
    <row r="66" spans="7:28">
      <c r="S66" s="27"/>
      <c r="AA66" s="25"/>
    </row>
    <row r="67" spans="7:28">
      <c r="Z67" s="25"/>
      <c r="AA67" s="25"/>
    </row>
    <row r="71" spans="7:28">
      <c r="T71" s="22"/>
    </row>
    <row r="72" spans="7:28">
      <c r="G72" s="25"/>
      <c r="H72" s="25"/>
      <c r="I72" s="25"/>
      <c r="J72" s="25"/>
      <c r="K72" s="25"/>
      <c r="L72" s="25"/>
      <c r="M72" s="25"/>
      <c r="N72" s="25"/>
      <c r="O72" s="25"/>
      <c r="P72" s="25"/>
      <c r="Q72" s="25"/>
      <c r="R72" s="25"/>
      <c r="T72" s="22"/>
    </row>
    <row r="73" spans="7:28">
      <c r="G73" s="23"/>
      <c r="H73" s="23"/>
      <c r="I73" s="23"/>
      <c r="J73" s="23"/>
      <c r="K73" s="23"/>
      <c r="L73" s="23"/>
      <c r="M73" s="23"/>
      <c r="N73" s="23"/>
      <c r="O73" s="23"/>
      <c r="P73" s="23"/>
      <c r="Q73" s="25"/>
      <c r="R73" s="25"/>
      <c r="T73" s="22"/>
      <c r="W73" s="22"/>
    </row>
    <row r="74" spans="7:28">
      <c r="G74" s="22"/>
      <c r="H74" s="22"/>
      <c r="I74" s="22"/>
      <c r="J74" s="28"/>
      <c r="K74" s="29"/>
      <c r="L74" s="29"/>
      <c r="M74" s="29"/>
      <c r="N74" s="29"/>
      <c r="O74" s="29"/>
      <c r="P74" s="29"/>
      <c r="T74" s="22"/>
      <c r="W74" s="22"/>
    </row>
    <row r="75" spans="7:28">
      <c r="G75" s="25"/>
      <c r="H75" s="25"/>
      <c r="I75" s="25"/>
      <c r="J75" s="25"/>
      <c r="K75" s="25"/>
      <c r="L75" s="25"/>
      <c r="M75" s="25"/>
      <c r="N75" s="25"/>
      <c r="O75" s="25"/>
      <c r="P75" s="25"/>
    </row>
    <row r="76" spans="7:28">
      <c r="T76" s="22"/>
    </row>
    <row r="77" spans="7:28">
      <c r="T77" s="22"/>
    </row>
    <row r="78" spans="7:28">
      <c r="Y78" s="25"/>
      <c r="Z78" s="25"/>
      <c r="AA78" s="25"/>
      <c r="AB78" s="25"/>
    </row>
    <row r="79" spans="7:28">
      <c r="G79" s="31"/>
      <c r="H79" s="31"/>
      <c r="I79" s="31"/>
      <c r="Y79" s="25"/>
      <c r="Z79" s="25"/>
      <c r="AA79" s="25"/>
      <c r="AB79" s="25"/>
    </row>
    <row r="80" spans="7:28">
      <c r="G80" s="31"/>
      <c r="H80" s="31"/>
      <c r="I80" s="31"/>
      <c r="Y80" s="25"/>
      <c r="Z80" s="25"/>
      <c r="AA80" s="25"/>
      <c r="AB80" s="25"/>
    </row>
    <row r="81" spans="2:28">
      <c r="G81" s="31"/>
      <c r="H81" s="31"/>
      <c r="I81" s="31"/>
      <c r="Y81" s="25"/>
      <c r="Z81" s="25"/>
      <c r="AA81" s="25"/>
      <c r="AB81" s="25"/>
    </row>
    <row r="82" spans="2:28">
      <c r="G82" s="31"/>
      <c r="H82" s="31"/>
      <c r="I82" s="31"/>
      <c r="Y82" s="25"/>
      <c r="Z82" s="25"/>
      <c r="AA82" s="25"/>
      <c r="AB82" s="25"/>
    </row>
    <row r="83" spans="2:28">
      <c r="G83" s="31"/>
      <c r="H83" s="31"/>
      <c r="I83" s="31"/>
      <c r="X83" s="25"/>
      <c r="Y83" s="25"/>
      <c r="Z83" s="25"/>
      <c r="AA83" s="25"/>
    </row>
    <row r="84" spans="2:28">
      <c r="B84" s="32"/>
      <c r="G84" s="33"/>
      <c r="H84" s="33"/>
      <c r="I84" s="33"/>
      <c r="J84" s="34"/>
      <c r="K84" s="35"/>
      <c r="L84" s="35"/>
      <c r="M84" s="35"/>
      <c r="N84" s="35"/>
      <c r="O84" s="35"/>
      <c r="P84" s="35"/>
      <c r="X84" s="25"/>
      <c r="Y84" s="25"/>
      <c r="Z84" s="25"/>
      <c r="AA84" s="25"/>
    </row>
    <row r="85" spans="2:28">
      <c r="B85" s="32"/>
      <c r="G85" s="33"/>
      <c r="H85" s="33"/>
      <c r="I85" s="33"/>
      <c r="J85" s="34"/>
      <c r="K85" s="35"/>
      <c r="L85" s="35"/>
      <c r="M85" s="35"/>
      <c r="N85" s="35"/>
      <c r="O85" s="35"/>
      <c r="P85" s="35"/>
      <c r="X85" s="25"/>
      <c r="Y85" s="25"/>
      <c r="Z85" s="25"/>
      <c r="AA85" s="25"/>
    </row>
    <row r="87" spans="2:28">
      <c r="S87" s="22"/>
    </row>
    <row r="89" spans="2:28">
      <c r="G89" s="25"/>
      <c r="H89" s="25"/>
      <c r="I89" s="25"/>
      <c r="J89" s="25"/>
      <c r="K89" s="25"/>
      <c r="L89" s="25"/>
      <c r="M89" s="25"/>
      <c r="N89" s="25"/>
      <c r="O89" s="25"/>
      <c r="P89" s="25"/>
      <c r="Q89" s="25"/>
      <c r="R89" s="25"/>
      <c r="T89" s="22"/>
    </row>
    <row r="90" spans="2:28">
      <c r="G90" s="23"/>
      <c r="H90" s="23"/>
      <c r="I90" s="23"/>
      <c r="J90" s="23"/>
      <c r="K90" s="23"/>
      <c r="L90" s="23"/>
      <c r="M90" s="23"/>
      <c r="N90" s="23"/>
      <c r="O90" s="23"/>
      <c r="P90" s="23"/>
      <c r="Q90" s="25"/>
      <c r="R90" s="25"/>
      <c r="T90" s="22"/>
      <c r="W90" s="22"/>
    </row>
    <row r="91" spans="2:28">
      <c r="B91" s="32"/>
      <c r="G91" s="33"/>
      <c r="H91" s="33"/>
      <c r="I91" s="33"/>
      <c r="J91" s="34"/>
      <c r="K91" s="35"/>
      <c r="L91" s="35"/>
      <c r="M91" s="35"/>
      <c r="N91" s="35"/>
      <c r="O91" s="35"/>
      <c r="P91" s="35"/>
    </row>
    <row r="92" spans="2:28">
      <c r="B92" s="32"/>
      <c r="G92" s="33"/>
      <c r="H92" s="33"/>
      <c r="I92" s="33"/>
      <c r="J92" s="34"/>
      <c r="K92" s="35"/>
      <c r="L92" s="35"/>
      <c r="M92" s="35"/>
      <c r="N92" s="35"/>
      <c r="O92" s="35"/>
      <c r="P92" s="35"/>
    </row>
    <row r="93" spans="2:28">
      <c r="B93" s="32"/>
      <c r="G93" s="33"/>
      <c r="H93" s="33"/>
      <c r="I93" s="33"/>
      <c r="J93" s="34"/>
      <c r="K93" s="35"/>
      <c r="L93" s="35"/>
      <c r="M93" s="35"/>
      <c r="N93" s="35"/>
      <c r="O93" s="35"/>
      <c r="P93" s="35"/>
    </row>
    <row r="94" spans="2:28">
      <c r="B94" s="32"/>
      <c r="G94" s="33"/>
      <c r="H94" s="33"/>
      <c r="I94" s="33"/>
      <c r="J94" s="34"/>
      <c r="K94" s="35"/>
      <c r="L94" s="35"/>
      <c r="M94" s="35"/>
      <c r="N94" s="35"/>
      <c r="O94" s="35"/>
      <c r="P94" s="35"/>
    </row>
    <row r="95" spans="2:28">
      <c r="B95" s="32"/>
      <c r="G95" s="33"/>
      <c r="H95" s="33"/>
      <c r="I95" s="33"/>
      <c r="J95" s="34"/>
      <c r="K95" s="35"/>
      <c r="L95" s="35"/>
      <c r="M95" s="35"/>
      <c r="N95" s="35"/>
      <c r="O95" s="35"/>
      <c r="P95" s="35"/>
    </row>
    <row r="96" spans="2:28">
      <c r="B96" s="32"/>
      <c r="G96" s="33"/>
      <c r="H96" s="33"/>
      <c r="I96" s="33"/>
      <c r="J96" s="34"/>
      <c r="K96" s="35"/>
      <c r="L96" s="35"/>
      <c r="M96" s="35"/>
      <c r="N96" s="35"/>
      <c r="O96" s="35"/>
      <c r="P96" s="35"/>
    </row>
    <row r="97" spans="2:29">
      <c r="B97" s="32"/>
      <c r="G97" s="33"/>
      <c r="H97" s="33"/>
      <c r="I97" s="33"/>
      <c r="J97" s="34"/>
      <c r="K97" s="35"/>
      <c r="L97" s="35"/>
      <c r="M97" s="35"/>
      <c r="N97" s="35"/>
      <c r="O97" s="35"/>
      <c r="P97" s="35"/>
    </row>
    <row r="98" spans="2:29">
      <c r="B98" s="32"/>
      <c r="G98" s="33"/>
      <c r="H98" s="33"/>
      <c r="I98" s="33"/>
      <c r="J98" s="34"/>
      <c r="K98" s="35"/>
      <c r="L98" s="35"/>
      <c r="M98" s="35"/>
      <c r="N98" s="35"/>
      <c r="O98" s="35"/>
      <c r="P98" s="35"/>
    </row>
    <row r="100" spans="2:29">
      <c r="W100" s="22"/>
    </row>
    <row r="101" spans="2:29">
      <c r="G101" s="25"/>
      <c r="H101" s="25"/>
      <c r="I101" s="25"/>
      <c r="J101" s="25"/>
      <c r="K101" s="25"/>
      <c r="L101" s="25"/>
      <c r="M101" s="25"/>
      <c r="N101" s="25"/>
      <c r="O101" s="25"/>
      <c r="P101" s="25"/>
      <c r="Q101" s="25"/>
      <c r="R101" s="25"/>
      <c r="T101" s="22"/>
    </row>
    <row r="102" spans="2:29">
      <c r="G102" s="23"/>
      <c r="H102" s="23"/>
      <c r="I102" s="23"/>
      <c r="J102" s="23"/>
      <c r="K102" s="23"/>
      <c r="L102" s="23"/>
      <c r="M102" s="23"/>
      <c r="N102" s="23"/>
      <c r="O102" s="23"/>
      <c r="P102" s="23"/>
      <c r="Q102" s="25"/>
      <c r="R102" s="25"/>
      <c r="T102" s="22"/>
      <c r="W102" s="22"/>
    </row>
    <row r="103" spans="2:29">
      <c r="B103" s="32"/>
      <c r="G103" s="33"/>
      <c r="H103" s="33"/>
      <c r="I103" s="33"/>
      <c r="J103" s="34"/>
      <c r="K103" s="35"/>
      <c r="L103" s="35"/>
      <c r="M103" s="35"/>
      <c r="N103" s="35"/>
      <c r="O103" s="35"/>
      <c r="P103" s="35"/>
    </row>
    <row r="104" spans="2:29">
      <c r="B104" s="32"/>
      <c r="G104" s="33"/>
      <c r="H104" s="33"/>
      <c r="I104" s="33"/>
      <c r="J104" s="34"/>
      <c r="K104" s="35"/>
      <c r="L104" s="35"/>
      <c r="M104" s="35"/>
      <c r="N104" s="35"/>
      <c r="O104" s="35"/>
      <c r="P104" s="35"/>
    </row>
    <row r="105" spans="2:29">
      <c r="B105" s="32"/>
      <c r="G105" s="33"/>
      <c r="H105" s="33"/>
      <c r="I105" s="33"/>
      <c r="J105" s="34"/>
      <c r="K105" s="35"/>
      <c r="L105" s="35"/>
      <c r="M105" s="35"/>
      <c r="N105" s="35"/>
      <c r="O105" s="35"/>
      <c r="P105" s="35"/>
    </row>
    <row r="106" spans="2:29">
      <c r="B106" s="32"/>
      <c r="G106" s="33"/>
      <c r="H106" s="33"/>
      <c r="I106" s="33"/>
      <c r="J106" s="34"/>
      <c r="K106" s="35"/>
      <c r="L106" s="35"/>
      <c r="M106" s="35"/>
      <c r="N106" s="35"/>
      <c r="O106" s="35"/>
      <c r="P106" s="35"/>
    </row>
    <row r="107" spans="2:29">
      <c r="B107" s="32"/>
      <c r="G107" s="33"/>
      <c r="H107" s="33"/>
      <c r="I107" s="33"/>
      <c r="J107" s="34"/>
      <c r="K107" s="35"/>
      <c r="L107" s="35"/>
      <c r="M107" s="35"/>
      <c r="N107" s="35"/>
      <c r="O107" s="35"/>
      <c r="P107" s="35"/>
    </row>
    <row r="108" spans="2:29">
      <c r="B108" s="32"/>
      <c r="G108" s="33"/>
      <c r="H108" s="33"/>
      <c r="I108" s="33"/>
      <c r="J108" s="34"/>
      <c r="K108" s="35"/>
      <c r="L108" s="35"/>
      <c r="M108" s="35"/>
      <c r="N108" s="35"/>
      <c r="O108" s="35"/>
      <c r="P108" s="35"/>
    </row>
    <row r="109" spans="2:29">
      <c r="T109" s="22"/>
    </row>
    <row r="110" spans="2:29">
      <c r="S110" s="25"/>
      <c r="T110" s="25"/>
      <c r="W110" s="22"/>
    </row>
    <row r="111" spans="2:29">
      <c r="Z111" s="22"/>
      <c r="AA111" s="26"/>
      <c r="AC111" s="26"/>
    </row>
    <row r="112" spans="2:29">
      <c r="G112" s="31"/>
      <c r="H112" s="31"/>
      <c r="I112" s="31"/>
      <c r="W112" s="22"/>
    </row>
    <row r="113" spans="2:30">
      <c r="G113" s="31"/>
      <c r="H113" s="31"/>
      <c r="I113" s="31"/>
      <c r="J113" s="31"/>
      <c r="K113" s="25"/>
      <c r="L113" s="25"/>
      <c r="M113" s="25"/>
      <c r="N113" s="25"/>
      <c r="O113" s="25"/>
      <c r="P113" s="25"/>
      <c r="Q113" s="25"/>
      <c r="R113" s="25"/>
      <c r="U113" s="22"/>
      <c r="X113" s="22"/>
    </row>
    <row r="114" spans="2:30">
      <c r="G114" s="31"/>
      <c r="H114" s="31"/>
      <c r="I114" s="31"/>
      <c r="J114" s="31"/>
      <c r="Q114" s="34"/>
      <c r="R114" s="34"/>
      <c r="AA114" s="25"/>
      <c r="AB114" s="25"/>
      <c r="AC114" s="25"/>
      <c r="AD114" s="25"/>
    </row>
    <row r="115" spans="2:30">
      <c r="B115" s="32"/>
      <c r="G115" s="33"/>
      <c r="H115" s="33"/>
      <c r="I115" s="33"/>
      <c r="J115" s="34"/>
      <c r="K115" s="35"/>
      <c r="L115" s="35"/>
      <c r="M115" s="35"/>
      <c r="N115" s="35"/>
      <c r="O115" s="35"/>
      <c r="P115" s="35"/>
      <c r="X115" s="25"/>
      <c r="Y115" s="25"/>
      <c r="Z115" s="25"/>
      <c r="AA115" s="25"/>
    </row>
    <row r="116" spans="2:30">
      <c r="B116" s="32"/>
      <c r="G116" s="33"/>
      <c r="H116" s="33"/>
      <c r="I116" s="33"/>
      <c r="J116" s="34"/>
      <c r="K116" s="35"/>
      <c r="L116" s="35"/>
      <c r="M116" s="35"/>
      <c r="N116" s="35"/>
      <c r="O116" s="35"/>
      <c r="P116" s="35"/>
      <c r="X116" s="25"/>
      <c r="Y116" s="25"/>
      <c r="Z116" s="25"/>
      <c r="AA116" s="25"/>
    </row>
    <row r="118" spans="2:30">
      <c r="S118" s="22"/>
    </row>
    <row r="120" spans="2:30">
      <c r="G120" s="37"/>
      <c r="H120" s="37"/>
      <c r="I120" s="37"/>
      <c r="J120" s="37"/>
      <c r="K120" s="37"/>
      <c r="L120" s="37"/>
      <c r="M120" s="37"/>
      <c r="N120" s="37"/>
      <c r="O120" s="37"/>
      <c r="P120" s="37"/>
      <c r="Q120" s="37"/>
      <c r="R120" s="37"/>
    </row>
    <row r="122" spans="2:30">
      <c r="C122" s="25"/>
      <c r="D122" s="25"/>
      <c r="E122" s="25"/>
      <c r="F122" s="25"/>
      <c r="G122" s="25"/>
      <c r="H122" s="25"/>
      <c r="I122" s="25"/>
      <c r="J122" s="25"/>
      <c r="K122" s="25"/>
      <c r="L122" s="25"/>
      <c r="M122" s="25"/>
      <c r="N122" s="25"/>
      <c r="O122" s="25"/>
      <c r="P122" s="25"/>
      <c r="Q122" s="25"/>
      <c r="R122" s="25"/>
    </row>
    <row r="123" spans="2:30">
      <c r="T123" s="22"/>
    </row>
    <row r="124" spans="2:30">
      <c r="S124" s="25"/>
      <c r="T124" s="25"/>
      <c r="W124" s="22"/>
    </row>
    <row r="125" spans="2:30">
      <c r="G125" s="25"/>
      <c r="H125" s="25"/>
      <c r="I125" s="25"/>
      <c r="J125" s="25"/>
      <c r="K125" s="25"/>
      <c r="L125" s="25"/>
      <c r="M125" s="25"/>
      <c r="N125" s="25"/>
      <c r="O125" s="25"/>
      <c r="P125" s="25"/>
    </row>
    <row r="126" spans="2:30">
      <c r="G126" s="26"/>
      <c r="H126" s="26"/>
      <c r="I126" s="26"/>
      <c r="J126" s="26"/>
      <c r="K126" s="26"/>
      <c r="L126" s="26"/>
      <c r="M126" s="26"/>
      <c r="N126" s="26"/>
      <c r="O126" s="26"/>
      <c r="P126" s="26"/>
    </row>
    <row r="127" spans="2:30">
      <c r="B127" s="32"/>
      <c r="G127" s="33"/>
      <c r="H127" s="33"/>
      <c r="I127" s="33"/>
      <c r="J127" s="34"/>
      <c r="K127" s="35"/>
      <c r="L127" s="35"/>
      <c r="M127" s="35"/>
      <c r="N127" s="35"/>
      <c r="O127" s="35"/>
      <c r="P127" s="35"/>
      <c r="X127" s="25"/>
      <c r="Y127" s="25"/>
      <c r="Z127" s="25"/>
      <c r="AA127" s="25"/>
    </row>
    <row r="128" spans="2:30">
      <c r="B128" s="32"/>
      <c r="G128" s="33"/>
      <c r="H128" s="33"/>
      <c r="I128" s="33"/>
      <c r="J128" s="34"/>
      <c r="K128" s="35"/>
      <c r="L128" s="35"/>
      <c r="M128" s="35"/>
      <c r="N128" s="35"/>
      <c r="O128" s="35"/>
      <c r="P128" s="35"/>
      <c r="X128" s="25"/>
      <c r="Y128" s="25"/>
      <c r="Z128" s="25"/>
      <c r="AA128" s="25"/>
    </row>
    <row r="130" spans="7:19">
      <c r="S130" s="22"/>
    </row>
    <row r="132" spans="7:19">
      <c r="G132" s="27"/>
      <c r="H132" s="27"/>
      <c r="I132" s="27"/>
      <c r="J132" s="27"/>
      <c r="K132" s="27"/>
      <c r="L132" s="27"/>
      <c r="M132" s="27"/>
      <c r="N132" s="27"/>
      <c r="O132" s="27"/>
      <c r="P132" s="27"/>
      <c r="Q132" s="27"/>
      <c r="R132" s="27"/>
    </row>
    <row r="133" spans="7:19">
      <c r="G133" s="27"/>
      <c r="H133" s="27"/>
      <c r="I133" s="27"/>
      <c r="J133" s="27"/>
      <c r="K133" s="27"/>
      <c r="L133" s="27"/>
      <c r="M133" s="27"/>
      <c r="N133" s="27"/>
      <c r="O133" s="27"/>
      <c r="P133" s="27"/>
      <c r="Q133" s="27"/>
      <c r="R133" s="27"/>
    </row>
    <row r="134" spans="7:19">
      <c r="G134" s="27"/>
      <c r="H134" s="27"/>
      <c r="I134" s="27"/>
      <c r="J134" s="27"/>
      <c r="K134" s="27"/>
      <c r="L134" s="27"/>
      <c r="M134" s="27"/>
      <c r="N134" s="27"/>
      <c r="O134" s="27"/>
      <c r="P134" s="27"/>
      <c r="Q134" s="27"/>
      <c r="R134" s="27"/>
    </row>
    <row r="170" spans="3:3">
      <c r="C170" s="21" t="b">
        <f>IF(医療費明細!D57&gt;0,セルフメディ!D37&gt;0)</f>
        <v>0</v>
      </c>
    </row>
  </sheetData>
  <sheetProtection algorithmName="SHA-512" hashValue="CTfbEXKvJqn1A7d48PyC5A1bbDNqDWZozvGDYnJKZzL4fa1Aeu0zXHPCZpIKlA5ZB+Pif9m44Ohk3c1IjjziWQ==" saltValue="XuGq4xb3/L/LN0Z4Y/FbHg==" spinCount="100000" sheet="1" objects="1" scenarios="1"/>
  <mergeCells count="134">
    <mergeCell ref="B60:Q60"/>
    <mergeCell ref="B61:Q61"/>
    <mergeCell ref="B47:Q47"/>
    <mergeCell ref="B48:Q48"/>
    <mergeCell ref="P38:Q38"/>
    <mergeCell ref="O42:P42"/>
    <mergeCell ref="B43:F43"/>
    <mergeCell ref="G43:N43"/>
    <mergeCell ref="O43:P43"/>
    <mergeCell ref="B44:F44"/>
    <mergeCell ref="G44:N44"/>
    <mergeCell ref="O44:P44"/>
    <mergeCell ref="B45:Q45"/>
    <mergeCell ref="B46:Q46"/>
    <mergeCell ref="B49:Q49"/>
    <mergeCell ref="B50:Q50"/>
    <mergeCell ref="B51:Q51"/>
    <mergeCell ref="B52:Q52"/>
    <mergeCell ref="B53:Q53"/>
    <mergeCell ref="B54:Q54"/>
    <mergeCell ref="B55:Q55"/>
    <mergeCell ref="B56:Q56"/>
    <mergeCell ref="B57:Q57"/>
    <mergeCell ref="B58:Q58"/>
    <mergeCell ref="B59:Q59"/>
    <mergeCell ref="A1:B1"/>
    <mergeCell ref="B8:D8"/>
    <mergeCell ref="B40:Q40"/>
    <mergeCell ref="B41:F41"/>
    <mergeCell ref="G41:N41"/>
    <mergeCell ref="O41:P41"/>
    <mergeCell ref="B42:F42"/>
    <mergeCell ref="G42:N42"/>
    <mergeCell ref="B18:F18"/>
    <mergeCell ref="G18:N18"/>
    <mergeCell ref="O18:P18"/>
    <mergeCell ref="B19:F19"/>
    <mergeCell ref="G19:N19"/>
    <mergeCell ref="B34:C34"/>
    <mergeCell ref="B35:C35"/>
    <mergeCell ref="B33:R33"/>
    <mergeCell ref="B36:C36"/>
    <mergeCell ref="B15:F15"/>
    <mergeCell ref="G15:N15"/>
    <mergeCell ref="O15:P15"/>
    <mergeCell ref="B16:F16"/>
    <mergeCell ref="G16:N16"/>
    <mergeCell ref="O16:P16"/>
    <mergeCell ref="D1:F1"/>
    <mergeCell ref="F6:G6"/>
    <mergeCell ref="M7:N7"/>
    <mergeCell ref="N3:Q3"/>
    <mergeCell ref="I6:J6"/>
    <mergeCell ref="I7:J7"/>
    <mergeCell ref="C3:I3"/>
    <mergeCell ref="B14:F14"/>
    <mergeCell ref="G14:N14"/>
    <mergeCell ref="O14:P14"/>
    <mergeCell ref="B11:R11"/>
    <mergeCell ref="B6:D7"/>
    <mergeCell ref="E8:O8"/>
    <mergeCell ref="A2:R2"/>
    <mergeCell ref="B5:R5"/>
    <mergeCell ref="L6:O6"/>
    <mergeCell ref="F7:G7"/>
    <mergeCell ref="B12:F12"/>
    <mergeCell ref="G12:N12"/>
    <mergeCell ref="O12:P12"/>
    <mergeCell ref="G1:R1"/>
    <mergeCell ref="B13:F13"/>
    <mergeCell ref="G13:N13"/>
    <mergeCell ref="O13:P13"/>
    <mergeCell ref="O19:P19"/>
    <mergeCell ref="B20:F20"/>
    <mergeCell ref="G20:N20"/>
    <mergeCell ref="O20:P20"/>
    <mergeCell ref="B21:F21"/>
    <mergeCell ref="G21:N21"/>
    <mergeCell ref="O21:P21"/>
    <mergeCell ref="B17:F17"/>
    <mergeCell ref="G17:N17"/>
    <mergeCell ref="O17:P17"/>
    <mergeCell ref="B22:F22"/>
    <mergeCell ref="G22:N22"/>
    <mergeCell ref="O22:P22"/>
    <mergeCell ref="B23:F23"/>
    <mergeCell ref="G23:N23"/>
    <mergeCell ref="O23:P23"/>
    <mergeCell ref="B24:F24"/>
    <mergeCell ref="G24:N24"/>
    <mergeCell ref="O24:P24"/>
    <mergeCell ref="B25:F25"/>
    <mergeCell ref="G25:N25"/>
    <mergeCell ref="O25:P25"/>
    <mergeCell ref="B27:F27"/>
    <mergeCell ref="G27:N27"/>
    <mergeCell ref="O27:P27"/>
    <mergeCell ref="B26:F26"/>
    <mergeCell ref="G26:N26"/>
    <mergeCell ref="O26:P26"/>
    <mergeCell ref="B28:F28"/>
    <mergeCell ref="G28:N28"/>
    <mergeCell ref="O28:P28"/>
    <mergeCell ref="D34:G34"/>
    <mergeCell ref="D35:G35"/>
    <mergeCell ref="D36:G36"/>
    <mergeCell ref="D37:G37"/>
    <mergeCell ref="B29:F29"/>
    <mergeCell ref="G29:N29"/>
    <mergeCell ref="O29:P29"/>
    <mergeCell ref="B30:F30"/>
    <mergeCell ref="G30:N30"/>
    <mergeCell ref="O30:P30"/>
    <mergeCell ref="B31:N31"/>
    <mergeCell ref="O31:P31"/>
    <mergeCell ref="B37:C37"/>
    <mergeCell ref="S13:Z13"/>
    <mergeCell ref="S14:Z14"/>
    <mergeCell ref="S15:Z15"/>
    <mergeCell ref="S16:Z16"/>
    <mergeCell ref="S17:Z17"/>
    <mergeCell ref="S18:Z18"/>
    <mergeCell ref="S19:Z19"/>
    <mergeCell ref="S20:Z20"/>
    <mergeCell ref="S21:Z21"/>
    <mergeCell ref="S22:Z22"/>
    <mergeCell ref="S23:Z23"/>
    <mergeCell ref="S24:Z24"/>
    <mergeCell ref="S25:Z25"/>
    <mergeCell ref="S26:Z26"/>
    <mergeCell ref="S27:Z27"/>
    <mergeCell ref="S28:Z28"/>
    <mergeCell ref="S29:Z29"/>
    <mergeCell ref="S30:Z30"/>
  </mergeCells>
  <phoneticPr fontId="2"/>
  <dataValidations count="2">
    <dataValidation type="list" allowBlank="1" showInputMessage="1" showErrorMessage="1" sqref="H6:H7 K6:K7 E6:E7" xr:uid="{00000000-0002-0000-0400-000000000000}">
      <formula1>"☐,☑"</formula1>
    </dataValidation>
    <dataValidation type="whole" allowBlank="1" showInputMessage="1" showErrorMessage="1" error="0以上の数値を入力してください。" sqref="O13:Q30" xr:uid="{00000000-0002-0000-0400-000001000000}">
      <formula1>0</formula1>
      <formula2>999999999999</formula2>
    </dataValidation>
  </dataValidations>
  <hyperlinks>
    <hyperlink ref="P38:Q38" location="所得控除等!A163" display="所得控除の入力に戻る" xr:uid="{00000000-0004-0000-0400-000000000000}"/>
  </hyperlinks>
  <printOptions horizontalCentered="1" verticalCentered="1"/>
  <pageMargins left="0.39370078740157483" right="0.39370078740157483" top="0.39370078740157483" bottom="0.39370078740157483" header="0.31496062992125984" footer="0.19685039370078741"/>
  <pageSetup paperSize="9" scale="73" orientation="portrait" blackAndWhite="1" r:id="rId1"/>
  <colBreaks count="1" manualBreakCount="1">
    <brk id="18"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dimension ref="A1:DO318"/>
  <sheetViews>
    <sheetView zoomScaleNormal="100" zoomScaleSheetLayoutView="150" workbookViewId="0">
      <selection activeCell="Z11" sqref="Z11:BM14"/>
    </sheetView>
  </sheetViews>
  <sheetFormatPr defaultColWidth="1" defaultRowHeight="6" customHeight="1"/>
  <cols>
    <col min="1" max="12" width="1" style="149"/>
    <col min="13" max="13" width="1" style="149" customWidth="1"/>
    <col min="14" max="16384" width="1" style="149"/>
  </cols>
  <sheetData>
    <row r="1" spans="1:112" ht="6" customHeight="1">
      <c r="A1" s="1372" t="s">
        <v>105</v>
      </c>
      <c r="B1" s="1372"/>
      <c r="C1" s="1372"/>
      <c r="D1" s="1372"/>
      <c r="E1" s="1523" t="str">
        <f>IF(OR(入力ガイド!E12="",入力ガイド!G12=""),"",CONCATENATE(入力ガイド!E12," ",入力ガイド!G12))</f>
        <v>令和 6</v>
      </c>
      <c r="F1" s="1523"/>
      <c r="G1" s="1523"/>
      <c r="H1" s="1523"/>
      <c r="I1" s="1523"/>
      <c r="J1" s="1523"/>
      <c r="K1" s="1523"/>
      <c r="L1" s="1523"/>
      <c r="M1" s="1523"/>
      <c r="N1" s="1523"/>
      <c r="O1" s="1523"/>
      <c r="P1" s="1523"/>
      <c r="Q1" s="1523"/>
      <c r="R1" s="1523"/>
      <c r="S1" s="1523"/>
      <c r="T1" s="1523"/>
      <c r="U1" s="1523"/>
      <c r="V1" s="1523"/>
      <c r="W1" s="1324" t="s">
        <v>155</v>
      </c>
      <c r="X1" s="1324"/>
      <c r="Y1" s="1324"/>
      <c r="Z1" s="1324"/>
      <c r="AA1" s="1324"/>
      <c r="AB1" s="1324"/>
      <c r="AC1" s="1324"/>
      <c r="AD1" s="1324"/>
      <c r="AE1" s="1324"/>
      <c r="AF1" s="1533" t="s">
        <v>153</v>
      </c>
      <c r="AG1" s="1533"/>
      <c r="AH1" s="1533"/>
      <c r="AI1" s="1533"/>
      <c r="AJ1" s="1533"/>
      <c r="AK1" s="1533"/>
      <c r="AL1" s="1533"/>
      <c r="AM1" s="1533"/>
      <c r="AN1" s="1533"/>
      <c r="AO1" s="1533"/>
      <c r="AP1" s="1533"/>
      <c r="AQ1" s="1533"/>
      <c r="AR1" s="1533"/>
      <c r="AS1" s="1533"/>
      <c r="AT1" s="1533"/>
      <c r="AU1" s="1533"/>
      <c r="AV1" s="1533"/>
      <c r="AW1" s="1533"/>
      <c r="AX1" s="1533"/>
      <c r="AY1" s="1533"/>
      <c r="AZ1" s="1533"/>
      <c r="BA1" s="1533"/>
      <c r="BB1" s="1324" t="s">
        <v>154</v>
      </c>
      <c r="BC1" s="1324"/>
      <c r="BD1" s="1324"/>
      <c r="BE1" s="1324"/>
      <c r="BF1" s="1324"/>
      <c r="BG1" s="1324"/>
      <c r="BH1" s="1324"/>
      <c r="BI1" s="1324"/>
      <c r="BJ1" s="1324"/>
      <c r="BK1" s="1324"/>
      <c r="BL1" s="1324"/>
      <c r="BM1" s="1324"/>
      <c r="BN1" s="1525"/>
      <c r="BO1" s="1525"/>
      <c r="BP1" s="1525"/>
      <c r="BQ1" s="1525"/>
      <c r="BR1" s="1525"/>
      <c r="BS1" s="1525"/>
      <c r="BT1" s="1525"/>
      <c r="BU1" s="1525"/>
      <c r="BV1" s="1525"/>
      <c r="BW1" s="1525"/>
      <c r="BX1" s="1525"/>
      <c r="BY1" s="1525"/>
      <c r="BZ1" s="1525"/>
      <c r="CA1" s="1525"/>
      <c r="CB1" s="1525"/>
      <c r="CC1" s="1525"/>
      <c r="CD1" s="1525"/>
      <c r="CE1" s="1525"/>
      <c r="CF1" s="1525"/>
      <c r="CG1" s="1525"/>
      <c r="CH1" s="1525"/>
      <c r="CI1" s="1525"/>
      <c r="CJ1" s="1525"/>
      <c r="CK1" s="1525"/>
      <c r="CL1" s="1525"/>
      <c r="CM1" s="1525"/>
      <c r="CN1" s="1525"/>
      <c r="CO1" s="1525"/>
      <c r="CP1" s="221"/>
      <c r="CQ1" s="1375" t="s">
        <v>156</v>
      </c>
      <c r="CR1" s="1375"/>
      <c r="CS1" s="1375"/>
      <c r="CT1" s="1305" t="s">
        <v>711</v>
      </c>
      <c r="CU1" s="1305"/>
      <c r="CV1" s="1305"/>
      <c r="CW1" s="1305"/>
      <c r="CX1" s="1305"/>
      <c r="CY1" s="1305"/>
      <c r="CZ1" s="1305"/>
      <c r="DA1" s="1305"/>
      <c r="DB1" s="1305"/>
      <c r="DC1" s="1305"/>
      <c r="DD1" s="1305"/>
      <c r="DE1" s="1305"/>
      <c r="DF1" s="1305"/>
      <c r="DG1" s="1305"/>
      <c r="DH1" s="1305"/>
    </row>
    <row r="2" spans="1:112" ht="6" customHeight="1">
      <c r="A2" s="1372"/>
      <c r="B2" s="1372"/>
      <c r="C2" s="1372"/>
      <c r="D2" s="1372"/>
      <c r="E2" s="1523"/>
      <c r="F2" s="1523"/>
      <c r="G2" s="1523"/>
      <c r="H2" s="1523"/>
      <c r="I2" s="1523"/>
      <c r="J2" s="1523"/>
      <c r="K2" s="1523"/>
      <c r="L2" s="1523"/>
      <c r="M2" s="1523"/>
      <c r="N2" s="1523"/>
      <c r="O2" s="1523"/>
      <c r="P2" s="1523"/>
      <c r="Q2" s="1523"/>
      <c r="R2" s="1523"/>
      <c r="S2" s="1523"/>
      <c r="T2" s="1523"/>
      <c r="U2" s="1523"/>
      <c r="V2" s="1523"/>
      <c r="W2" s="1324"/>
      <c r="X2" s="1324"/>
      <c r="Y2" s="1324"/>
      <c r="Z2" s="1324"/>
      <c r="AA2" s="1324"/>
      <c r="AB2" s="1324"/>
      <c r="AC2" s="1324"/>
      <c r="AD2" s="1324"/>
      <c r="AE2" s="1324"/>
      <c r="AF2" s="1533"/>
      <c r="AG2" s="1533"/>
      <c r="AH2" s="1533"/>
      <c r="AI2" s="1533"/>
      <c r="AJ2" s="1533"/>
      <c r="AK2" s="1533"/>
      <c r="AL2" s="1533"/>
      <c r="AM2" s="1533"/>
      <c r="AN2" s="1533"/>
      <c r="AO2" s="1533"/>
      <c r="AP2" s="1533"/>
      <c r="AQ2" s="1533"/>
      <c r="AR2" s="1533"/>
      <c r="AS2" s="1533"/>
      <c r="AT2" s="1533"/>
      <c r="AU2" s="1533"/>
      <c r="AV2" s="1533"/>
      <c r="AW2" s="1533"/>
      <c r="AX2" s="1533"/>
      <c r="AY2" s="1533"/>
      <c r="AZ2" s="1533"/>
      <c r="BA2" s="1533"/>
      <c r="BB2" s="1324"/>
      <c r="BC2" s="1324"/>
      <c r="BD2" s="1324"/>
      <c r="BE2" s="1324"/>
      <c r="BF2" s="1324"/>
      <c r="BG2" s="1324"/>
      <c r="BH2" s="1324"/>
      <c r="BI2" s="1324"/>
      <c r="BJ2" s="1324"/>
      <c r="BK2" s="1324"/>
      <c r="BL2" s="1324"/>
      <c r="BM2" s="1324"/>
      <c r="BN2" s="1526"/>
      <c r="BO2" s="1526"/>
      <c r="BP2" s="1526"/>
      <c r="BQ2" s="1526"/>
      <c r="BR2" s="1526"/>
      <c r="BS2" s="1526"/>
      <c r="BT2" s="1526"/>
      <c r="BU2" s="1526"/>
      <c r="BV2" s="1526"/>
      <c r="BW2" s="1526"/>
      <c r="BX2" s="1526"/>
      <c r="BY2" s="1526"/>
      <c r="BZ2" s="1526"/>
      <c r="CA2" s="1526"/>
      <c r="CB2" s="1526"/>
      <c r="CC2" s="1526"/>
      <c r="CD2" s="1526"/>
      <c r="CE2" s="1526"/>
      <c r="CF2" s="1526"/>
      <c r="CG2" s="1526"/>
      <c r="CH2" s="1526"/>
      <c r="CI2" s="1526"/>
      <c r="CJ2" s="1526"/>
      <c r="CK2" s="1526"/>
      <c r="CL2" s="1526"/>
      <c r="CM2" s="1526"/>
      <c r="CN2" s="1526"/>
      <c r="CO2" s="1526"/>
      <c r="CP2" s="221"/>
      <c r="CQ2" s="1375"/>
      <c r="CR2" s="1375"/>
      <c r="CS2" s="1375"/>
      <c r="CT2" s="1305"/>
      <c r="CU2" s="1305"/>
      <c r="CV2" s="1305"/>
      <c r="CW2" s="1305"/>
      <c r="CX2" s="1305"/>
      <c r="CY2" s="1305"/>
      <c r="CZ2" s="1305"/>
      <c r="DA2" s="1305"/>
      <c r="DB2" s="1305"/>
      <c r="DC2" s="1305"/>
      <c r="DD2" s="1305"/>
      <c r="DE2" s="1305"/>
      <c r="DF2" s="1305"/>
      <c r="DG2" s="1305"/>
      <c r="DH2" s="1305"/>
    </row>
    <row r="3" spans="1:112" ht="6" customHeight="1">
      <c r="A3" s="1372"/>
      <c r="B3" s="1372"/>
      <c r="C3" s="1372"/>
      <c r="D3" s="1372"/>
      <c r="E3" s="1523"/>
      <c r="F3" s="1523"/>
      <c r="G3" s="1523"/>
      <c r="H3" s="1523"/>
      <c r="I3" s="1523"/>
      <c r="J3" s="1523"/>
      <c r="K3" s="1523"/>
      <c r="L3" s="1523"/>
      <c r="M3" s="1523"/>
      <c r="N3" s="1523"/>
      <c r="O3" s="1523"/>
      <c r="P3" s="1523"/>
      <c r="Q3" s="1523"/>
      <c r="R3" s="1523"/>
      <c r="S3" s="1523"/>
      <c r="T3" s="1523"/>
      <c r="U3" s="1523"/>
      <c r="V3" s="1523"/>
      <c r="W3" s="1324"/>
      <c r="X3" s="1324"/>
      <c r="Y3" s="1324"/>
      <c r="Z3" s="1324"/>
      <c r="AA3" s="1324"/>
      <c r="AB3" s="1324"/>
      <c r="AC3" s="1324"/>
      <c r="AD3" s="1324"/>
      <c r="AE3" s="1324"/>
      <c r="AF3" s="1533"/>
      <c r="AG3" s="1533"/>
      <c r="AH3" s="1533"/>
      <c r="AI3" s="1533"/>
      <c r="AJ3" s="1533"/>
      <c r="AK3" s="1533"/>
      <c r="AL3" s="1533"/>
      <c r="AM3" s="1533"/>
      <c r="AN3" s="1533"/>
      <c r="AO3" s="1533"/>
      <c r="AP3" s="1533"/>
      <c r="AQ3" s="1533"/>
      <c r="AR3" s="1533"/>
      <c r="AS3" s="1533"/>
      <c r="AT3" s="1533"/>
      <c r="AU3" s="1533"/>
      <c r="AV3" s="1533"/>
      <c r="AW3" s="1533"/>
      <c r="AX3" s="1533"/>
      <c r="AY3" s="1533"/>
      <c r="AZ3" s="1533"/>
      <c r="BA3" s="1533"/>
      <c r="BB3" s="1324"/>
      <c r="BC3" s="1324"/>
      <c r="BD3" s="1324"/>
      <c r="BE3" s="1324"/>
      <c r="BF3" s="1324"/>
      <c r="BG3" s="1324"/>
      <c r="BH3" s="1324"/>
      <c r="BI3" s="1324"/>
      <c r="BJ3" s="1324"/>
      <c r="BK3" s="1324"/>
      <c r="BL3" s="1324"/>
      <c r="BM3" s="1324"/>
      <c r="BN3" s="1528" t="s">
        <v>104</v>
      </c>
      <c r="BO3" s="1529"/>
      <c r="BP3" s="1529"/>
      <c r="BQ3" s="1529"/>
      <c r="BR3" s="1529"/>
      <c r="BS3" s="1529"/>
      <c r="BT3" s="1529"/>
      <c r="BU3" s="1486"/>
      <c r="BV3" s="1486"/>
      <c r="BW3" s="1486"/>
      <c r="BX3" s="1486"/>
      <c r="BY3" s="1486"/>
      <c r="BZ3" s="1486"/>
      <c r="CA3" s="1486"/>
      <c r="CB3" s="1486"/>
      <c r="CC3" s="1486"/>
      <c r="CD3" s="1486"/>
      <c r="CE3" s="1486"/>
      <c r="CF3" s="1486"/>
      <c r="CG3" s="1486"/>
      <c r="CH3" s="1486"/>
      <c r="CI3" s="1486"/>
      <c r="CJ3" s="1486"/>
      <c r="CK3" s="1486"/>
      <c r="CL3" s="1486"/>
      <c r="CM3" s="1486"/>
      <c r="CN3" s="1486"/>
      <c r="CO3" s="1532"/>
      <c r="CP3" s="221"/>
      <c r="CQ3" s="1375"/>
      <c r="CR3" s="1375"/>
      <c r="CS3" s="1375"/>
      <c r="CT3" s="1305"/>
      <c r="CU3" s="1305"/>
      <c r="CV3" s="1305"/>
      <c r="CW3" s="1305"/>
      <c r="CX3" s="1305"/>
      <c r="CY3" s="1305"/>
      <c r="CZ3" s="1305"/>
      <c r="DA3" s="1305"/>
      <c r="DB3" s="1305"/>
      <c r="DC3" s="1305"/>
      <c r="DD3" s="1305"/>
      <c r="DE3" s="1305"/>
      <c r="DF3" s="1305"/>
      <c r="DG3" s="1305"/>
      <c r="DH3" s="1305"/>
    </row>
    <row r="4" spans="1:112" ht="6" customHeight="1">
      <c r="A4" s="1372"/>
      <c r="B4" s="1372"/>
      <c r="C4" s="1372"/>
      <c r="D4" s="1372"/>
      <c r="E4" s="1523"/>
      <c r="F4" s="1523"/>
      <c r="G4" s="1523"/>
      <c r="H4" s="1523"/>
      <c r="I4" s="1523"/>
      <c r="J4" s="1523"/>
      <c r="K4" s="1523"/>
      <c r="L4" s="1523"/>
      <c r="M4" s="1523"/>
      <c r="N4" s="1523"/>
      <c r="O4" s="1523"/>
      <c r="P4" s="1523"/>
      <c r="Q4" s="1523"/>
      <c r="R4" s="1523"/>
      <c r="S4" s="1523"/>
      <c r="T4" s="1523"/>
      <c r="U4" s="1523"/>
      <c r="V4" s="1523"/>
      <c r="W4" s="1324"/>
      <c r="X4" s="1324"/>
      <c r="Y4" s="1324"/>
      <c r="Z4" s="1324"/>
      <c r="AA4" s="1324"/>
      <c r="AB4" s="1324"/>
      <c r="AC4" s="1324"/>
      <c r="AD4" s="1324"/>
      <c r="AE4" s="1324"/>
      <c r="AF4" s="1533"/>
      <c r="AG4" s="1533"/>
      <c r="AH4" s="1533"/>
      <c r="AI4" s="1533"/>
      <c r="AJ4" s="1533"/>
      <c r="AK4" s="1533"/>
      <c r="AL4" s="1533"/>
      <c r="AM4" s="1533"/>
      <c r="AN4" s="1533"/>
      <c r="AO4" s="1533"/>
      <c r="AP4" s="1533"/>
      <c r="AQ4" s="1533"/>
      <c r="AR4" s="1533"/>
      <c r="AS4" s="1533"/>
      <c r="AT4" s="1533"/>
      <c r="AU4" s="1533"/>
      <c r="AV4" s="1533"/>
      <c r="AW4" s="1533"/>
      <c r="AX4" s="1533"/>
      <c r="AY4" s="1533"/>
      <c r="AZ4" s="1533"/>
      <c r="BA4" s="1533"/>
      <c r="BB4" s="1324"/>
      <c r="BC4" s="1324"/>
      <c r="BD4" s="1324"/>
      <c r="BE4" s="1324"/>
      <c r="BF4" s="1324"/>
      <c r="BG4" s="1324"/>
      <c r="BH4" s="1324"/>
      <c r="BI4" s="1324"/>
      <c r="BJ4" s="1324"/>
      <c r="BK4" s="1324"/>
      <c r="BL4" s="1324"/>
      <c r="BM4" s="1324"/>
      <c r="BN4" s="1530"/>
      <c r="BO4" s="1486"/>
      <c r="BP4" s="1486"/>
      <c r="BQ4" s="1486"/>
      <c r="BR4" s="1486"/>
      <c r="BS4" s="1486"/>
      <c r="BT4" s="1486"/>
      <c r="BU4" s="1486"/>
      <c r="BV4" s="1486"/>
      <c r="BW4" s="1486"/>
      <c r="BX4" s="1486"/>
      <c r="BY4" s="1486"/>
      <c r="BZ4" s="1486"/>
      <c r="CA4" s="1486"/>
      <c r="CB4" s="1486"/>
      <c r="CC4" s="1486"/>
      <c r="CD4" s="1486"/>
      <c r="CE4" s="1486"/>
      <c r="CF4" s="1486"/>
      <c r="CG4" s="1486"/>
      <c r="CH4" s="1486"/>
      <c r="CI4" s="1486"/>
      <c r="CJ4" s="1486"/>
      <c r="CK4" s="1486"/>
      <c r="CL4" s="1486"/>
      <c r="CM4" s="1486"/>
      <c r="CN4" s="1486"/>
      <c r="CO4" s="1532"/>
      <c r="CP4" s="221"/>
      <c r="CQ4" s="1375"/>
      <c r="CR4" s="1375"/>
      <c r="CS4" s="1375"/>
      <c r="CT4" s="1305"/>
      <c r="CU4" s="1305"/>
      <c r="CV4" s="1305"/>
      <c r="CW4" s="1305"/>
      <c r="CX4" s="1305"/>
      <c r="CY4" s="1305"/>
      <c r="CZ4" s="1305"/>
      <c r="DA4" s="1305"/>
      <c r="DB4" s="1305"/>
      <c r="DC4" s="1305"/>
      <c r="DD4" s="1305"/>
      <c r="DE4" s="1305"/>
      <c r="DF4" s="1305"/>
      <c r="DG4" s="1305"/>
      <c r="DH4" s="1305"/>
    </row>
    <row r="5" spans="1:112" ht="6" customHeight="1">
      <c r="A5" s="1372"/>
      <c r="B5" s="1372"/>
      <c r="C5" s="1372"/>
      <c r="D5" s="1372"/>
      <c r="E5" s="1523"/>
      <c r="F5" s="1523"/>
      <c r="G5" s="1523"/>
      <c r="H5" s="1523"/>
      <c r="I5" s="1523"/>
      <c r="J5" s="1523"/>
      <c r="K5" s="1523"/>
      <c r="L5" s="1523"/>
      <c r="M5" s="1523"/>
      <c r="N5" s="1523"/>
      <c r="O5" s="1523"/>
      <c r="P5" s="1523"/>
      <c r="Q5" s="1523"/>
      <c r="R5" s="1523"/>
      <c r="S5" s="1523"/>
      <c r="T5" s="1523"/>
      <c r="U5" s="1523"/>
      <c r="V5" s="1523"/>
      <c r="W5" s="1324"/>
      <c r="X5" s="1324"/>
      <c r="Y5" s="1324"/>
      <c r="Z5" s="1324"/>
      <c r="AA5" s="1324"/>
      <c r="AB5" s="1324"/>
      <c r="AC5" s="1324"/>
      <c r="AD5" s="1324"/>
      <c r="AE5" s="1324"/>
      <c r="AF5" s="1533"/>
      <c r="AG5" s="1533"/>
      <c r="AH5" s="1533"/>
      <c r="AI5" s="1533"/>
      <c r="AJ5" s="1533"/>
      <c r="AK5" s="1533"/>
      <c r="AL5" s="1533"/>
      <c r="AM5" s="1533"/>
      <c r="AN5" s="1533"/>
      <c r="AO5" s="1533"/>
      <c r="AP5" s="1533"/>
      <c r="AQ5" s="1533"/>
      <c r="AR5" s="1533"/>
      <c r="AS5" s="1533"/>
      <c r="AT5" s="1533"/>
      <c r="AU5" s="1533"/>
      <c r="AV5" s="1533"/>
      <c r="AW5" s="1533"/>
      <c r="AX5" s="1533"/>
      <c r="AY5" s="1533"/>
      <c r="AZ5" s="1533"/>
      <c r="BA5" s="1533"/>
      <c r="BB5" s="1324"/>
      <c r="BC5" s="1324"/>
      <c r="BD5" s="1324"/>
      <c r="BE5" s="1324"/>
      <c r="BF5" s="1324"/>
      <c r="BG5" s="1324"/>
      <c r="BH5" s="1324"/>
      <c r="BI5" s="1324"/>
      <c r="BJ5" s="1324"/>
      <c r="BK5" s="1324"/>
      <c r="BL5" s="1324"/>
      <c r="BM5" s="1324"/>
      <c r="BN5" s="1530"/>
      <c r="BO5" s="1486"/>
      <c r="BP5" s="1486"/>
      <c r="BQ5" s="1486"/>
      <c r="BR5" s="1486"/>
      <c r="BS5" s="1486"/>
      <c r="BT5" s="1486"/>
      <c r="BU5" s="1486"/>
      <c r="BV5" s="1486"/>
      <c r="BW5" s="1486"/>
      <c r="BX5" s="1486"/>
      <c r="BY5" s="1486"/>
      <c r="BZ5" s="1486"/>
      <c r="CA5" s="1486"/>
      <c r="CB5" s="1486"/>
      <c r="CC5" s="1486"/>
      <c r="CD5" s="1486"/>
      <c r="CE5" s="1486"/>
      <c r="CF5" s="1486"/>
      <c r="CG5" s="1486"/>
      <c r="CH5" s="1486"/>
      <c r="CI5" s="1486"/>
      <c r="CJ5" s="1486"/>
      <c r="CK5" s="1486"/>
      <c r="CL5" s="1486"/>
      <c r="CM5" s="1486"/>
      <c r="CN5" s="1486"/>
      <c r="CO5" s="1532"/>
      <c r="CP5" s="221"/>
      <c r="CQ5" s="1375"/>
      <c r="CR5" s="1375"/>
      <c r="CS5" s="1375"/>
      <c r="CT5" s="150"/>
      <c r="CU5" s="150"/>
    </row>
    <row r="6" spans="1:112" ht="6" customHeight="1">
      <c r="A6" s="1372"/>
      <c r="B6" s="1372"/>
      <c r="C6" s="1372"/>
      <c r="D6" s="1372"/>
      <c r="E6" s="1524"/>
      <c r="F6" s="1524"/>
      <c r="G6" s="1524"/>
      <c r="H6" s="1524"/>
      <c r="I6" s="1524"/>
      <c r="J6" s="1524"/>
      <c r="K6" s="1524"/>
      <c r="L6" s="1524"/>
      <c r="M6" s="1524"/>
      <c r="N6" s="1524"/>
      <c r="O6" s="1524"/>
      <c r="P6" s="1524"/>
      <c r="Q6" s="1524"/>
      <c r="R6" s="1524"/>
      <c r="S6" s="1524"/>
      <c r="T6" s="1524"/>
      <c r="U6" s="1524"/>
      <c r="V6" s="1524"/>
      <c r="W6" s="1325"/>
      <c r="X6" s="1325"/>
      <c r="Y6" s="1325"/>
      <c r="Z6" s="1325"/>
      <c r="AA6" s="1325"/>
      <c r="AB6" s="1325"/>
      <c r="AC6" s="1325"/>
      <c r="AD6" s="1325"/>
      <c r="AE6" s="1325"/>
      <c r="AF6" s="1534"/>
      <c r="AG6" s="1534"/>
      <c r="AH6" s="1534"/>
      <c r="AI6" s="1534"/>
      <c r="AJ6" s="1534"/>
      <c r="AK6" s="1534"/>
      <c r="AL6" s="1534"/>
      <c r="AM6" s="1534"/>
      <c r="AN6" s="1534"/>
      <c r="AO6" s="1534"/>
      <c r="AP6" s="1534"/>
      <c r="AQ6" s="1534"/>
      <c r="AR6" s="1534"/>
      <c r="AS6" s="1534"/>
      <c r="AT6" s="1534"/>
      <c r="AU6" s="1534"/>
      <c r="AV6" s="1534"/>
      <c r="AW6" s="1534"/>
      <c r="AX6" s="1534"/>
      <c r="AY6" s="1534"/>
      <c r="AZ6" s="1534"/>
      <c r="BA6" s="1534"/>
      <c r="BB6" s="1325"/>
      <c r="BC6" s="1325"/>
      <c r="BD6" s="1325"/>
      <c r="BE6" s="1325"/>
      <c r="BF6" s="1325"/>
      <c r="BG6" s="1325"/>
      <c r="BH6" s="1325"/>
      <c r="BI6" s="1325"/>
      <c r="BJ6" s="1325"/>
      <c r="BK6" s="1325"/>
      <c r="BL6" s="1325"/>
      <c r="BM6" s="1325"/>
      <c r="BN6" s="1531"/>
      <c r="BO6" s="1382"/>
      <c r="BP6" s="1382"/>
      <c r="BQ6" s="1382"/>
      <c r="BR6" s="1382"/>
      <c r="BS6" s="1382"/>
      <c r="BT6" s="1382"/>
      <c r="BU6" s="1382"/>
      <c r="BV6" s="1382"/>
      <c r="BW6" s="1382"/>
      <c r="BX6" s="1382"/>
      <c r="BY6" s="1382"/>
      <c r="BZ6" s="1382"/>
      <c r="CA6" s="1382"/>
      <c r="CB6" s="1382"/>
      <c r="CC6" s="1382"/>
      <c r="CD6" s="1382"/>
      <c r="CE6" s="1382"/>
      <c r="CF6" s="1382"/>
      <c r="CG6" s="1382"/>
      <c r="CH6" s="1382"/>
      <c r="CI6" s="1382"/>
      <c r="CJ6" s="1382"/>
      <c r="CK6" s="1382"/>
      <c r="CL6" s="1382"/>
      <c r="CM6" s="1382"/>
      <c r="CN6" s="1382"/>
      <c r="CO6" s="1383"/>
      <c r="CP6" s="221"/>
      <c r="CQ6" s="1375"/>
      <c r="CR6" s="1375"/>
      <c r="CS6" s="1375"/>
      <c r="CT6" s="150"/>
      <c r="CU6" s="150"/>
    </row>
    <row r="7" spans="1:112" ht="6" customHeight="1">
      <c r="A7" s="1372"/>
      <c r="B7" s="1372"/>
      <c r="C7" s="1372"/>
      <c r="D7" s="1372"/>
      <c r="E7" s="1602" t="s">
        <v>103</v>
      </c>
      <c r="F7" s="1603"/>
      <c r="G7" s="1603"/>
      <c r="H7" s="1603"/>
      <c r="I7" s="1603"/>
      <c r="J7" s="1603"/>
      <c r="K7" s="1603"/>
      <c r="L7" s="1603"/>
      <c r="M7" s="1603"/>
      <c r="N7" s="1603"/>
      <c r="O7" s="1603"/>
      <c r="P7" s="1603"/>
      <c r="Q7" s="1502" t="s">
        <v>102</v>
      </c>
      <c r="R7" s="1502"/>
      <c r="S7" s="1502"/>
      <c r="T7" s="1502"/>
      <c r="U7" s="1502"/>
      <c r="V7" s="1502"/>
      <c r="W7" s="1502"/>
      <c r="X7" s="1502"/>
      <c r="Y7" s="1502"/>
      <c r="Z7" s="1536" t="str">
        <f>IF(入力ガイド!G16="","",入力ガイド!G16)</f>
        <v/>
      </c>
      <c r="AA7" s="1536"/>
      <c r="AB7" s="1536"/>
      <c r="AC7" s="1536"/>
      <c r="AD7" s="1536"/>
      <c r="AE7" s="1536"/>
      <c r="AF7" s="1536"/>
      <c r="AG7" s="1536"/>
      <c r="AH7" s="1536"/>
      <c r="AI7" s="1536"/>
      <c r="AJ7" s="1536"/>
      <c r="AK7" s="1536"/>
      <c r="AL7" s="1536"/>
      <c r="AM7" s="1536"/>
      <c r="AN7" s="1536"/>
      <c r="AO7" s="1536"/>
      <c r="AP7" s="1536"/>
      <c r="AQ7" s="1536"/>
      <c r="AR7" s="1536"/>
      <c r="AS7" s="1536"/>
      <c r="AT7" s="1536"/>
      <c r="AU7" s="1536"/>
      <c r="AV7" s="1536"/>
      <c r="AW7" s="1536"/>
      <c r="AX7" s="1536"/>
      <c r="AY7" s="1536"/>
      <c r="AZ7" s="1536"/>
      <c r="BA7" s="1536"/>
      <c r="BB7" s="1536"/>
      <c r="BC7" s="1536"/>
      <c r="BD7" s="1536"/>
      <c r="BE7" s="1536"/>
      <c r="BF7" s="1536"/>
      <c r="BG7" s="1536"/>
      <c r="BH7" s="1536"/>
      <c r="BI7" s="1536"/>
      <c r="BJ7" s="1536"/>
      <c r="BK7" s="1536"/>
      <c r="BL7" s="1536"/>
      <c r="BM7" s="1536"/>
      <c r="BN7" s="1527" t="s">
        <v>181</v>
      </c>
      <c r="BO7" s="1527"/>
      <c r="BP7" s="1527"/>
      <c r="BQ7" s="1527"/>
      <c r="BR7" s="1527"/>
      <c r="BS7" s="1527"/>
      <c r="BT7" s="1527"/>
      <c r="BU7" s="1329" t="str">
        <f>IF(入力ガイド!G21="","",入力ガイド!G21)</f>
        <v/>
      </c>
      <c r="BV7" s="1329"/>
      <c r="BW7" s="1329"/>
      <c r="BX7" s="1329"/>
      <c r="BY7" s="1329"/>
      <c r="BZ7" s="1329"/>
      <c r="CA7" s="1329"/>
      <c r="CB7" s="1329"/>
      <c r="CC7" s="1329"/>
      <c r="CD7" s="1329"/>
      <c r="CE7" s="1329"/>
      <c r="CF7" s="1329"/>
      <c r="CG7" s="1329"/>
      <c r="CH7" s="1329"/>
      <c r="CI7" s="1329"/>
      <c r="CJ7" s="1329"/>
      <c r="CK7" s="1329"/>
      <c r="CL7" s="1329"/>
      <c r="CM7" s="1329"/>
      <c r="CN7" s="1329"/>
      <c r="CO7" s="1377"/>
      <c r="CP7" s="221"/>
      <c r="CQ7" s="1375"/>
      <c r="CR7" s="1375"/>
      <c r="CS7" s="1375"/>
      <c r="CT7" s="150"/>
      <c r="CU7" s="150"/>
    </row>
    <row r="8" spans="1:112" ht="6" customHeight="1">
      <c r="A8" s="1372"/>
      <c r="B8" s="1372"/>
      <c r="C8" s="1372"/>
      <c r="D8" s="1372"/>
      <c r="E8" s="1604"/>
      <c r="F8" s="1605"/>
      <c r="G8" s="1605"/>
      <c r="H8" s="1605"/>
      <c r="I8" s="1605"/>
      <c r="J8" s="1605"/>
      <c r="K8" s="1605"/>
      <c r="L8" s="1605"/>
      <c r="M8" s="1605"/>
      <c r="N8" s="1605"/>
      <c r="O8" s="1605"/>
      <c r="P8" s="1605"/>
      <c r="Q8" s="1503"/>
      <c r="R8" s="1503"/>
      <c r="S8" s="1503"/>
      <c r="T8" s="1503"/>
      <c r="U8" s="1503"/>
      <c r="V8" s="1503"/>
      <c r="W8" s="1503"/>
      <c r="X8" s="1503"/>
      <c r="Y8" s="1503"/>
      <c r="Z8" s="1535"/>
      <c r="AA8" s="1535"/>
      <c r="AB8" s="1535"/>
      <c r="AC8" s="1535"/>
      <c r="AD8" s="1535"/>
      <c r="AE8" s="1535"/>
      <c r="AF8" s="1535"/>
      <c r="AG8" s="1535"/>
      <c r="AH8" s="1535"/>
      <c r="AI8" s="1535"/>
      <c r="AJ8" s="1535"/>
      <c r="AK8" s="1535"/>
      <c r="AL8" s="1535"/>
      <c r="AM8" s="1535"/>
      <c r="AN8" s="1535"/>
      <c r="AO8" s="1535"/>
      <c r="AP8" s="1535"/>
      <c r="AQ8" s="1535"/>
      <c r="AR8" s="1535"/>
      <c r="AS8" s="1535"/>
      <c r="AT8" s="1535"/>
      <c r="AU8" s="1535"/>
      <c r="AV8" s="1535"/>
      <c r="AW8" s="1535"/>
      <c r="AX8" s="1535"/>
      <c r="AY8" s="1535"/>
      <c r="AZ8" s="1535"/>
      <c r="BA8" s="1535"/>
      <c r="BB8" s="1535"/>
      <c r="BC8" s="1535"/>
      <c r="BD8" s="1535"/>
      <c r="BE8" s="1535"/>
      <c r="BF8" s="1535"/>
      <c r="BG8" s="1535"/>
      <c r="BH8" s="1535"/>
      <c r="BI8" s="1535"/>
      <c r="BJ8" s="1535"/>
      <c r="BK8" s="1535"/>
      <c r="BL8" s="1535"/>
      <c r="BM8" s="1535"/>
      <c r="BN8" s="1527"/>
      <c r="BO8" s="1527"/>
      <c r="BP8" s="1527"/>
      <c r="BQ8" s="1527"/>
      <c r="BR8" s="1527"/>
      <c r="BS8" s="1527"/>
      <c r="BT8" s="1527"/>
      <c r="BU8" s="1329"/>
      <c r="BV8" s="1329"/>
      <c r="BW8" s="1329"/>
      <c r="BX8" s="1329"/>
      <c r="BY8" s="1329"/>
      <c r="BZ8" s="1329"/>
      <c r="CA8" s="1329"/>
      <c r="CB8" s="1329"/>
      <c r="CC8" s="1329"/>
      <c r="CD8" s="1329"/>
      <c r="CE8" s="1329"/>
      <c r="CF8" s="1329"/>
      <c r="CG8" s="1329"/>
      <c r="CH8" s="1329"/>
      <c r="CI8" s="1329"/>
      <c r="CJ8" s="1329"/>
      <c r="CK8" s="1329"/>
      <c r="CL8" s="1329"/>
      <c r="CM8" s="1329"/>
      <c r="CN8" s="1329"/>
      <c r="CO8" s="1377"/>
      <c r="CP8" s="221"/>
      <c r="CQ8" s="1375"/>
      <c r="CR8" s="1375"/>
      <c r="CS8" s="1375"/>
      <c r="CT8" s="150"/>
      <c r="CU8" s="150"/>
    </row>
    <row r="9" spans="1:112" ht="6" customHeight="1">
      <c r="A9" s="1372"/>
      <c r="B9" s="1372"/>
      <c r="C9" s="1372"/>
      <c r="D9" s="1372"/>
      <c r="E9" s="1604"/>
      <c r="F9" s="1605"/>
      <c r="G9" s="1605"/>
      <c r="H9" s="1605"/>
      <c r="I9" s="1605"/>
      <c r="J9" s="1605"/>
      <c r="K9" s="1605"/>
      <c r="L9" s="1605"/>
      <c r="M9" s="1605"/>
      <c r="N9" s="1605"/>
      <c r="O9" s="1605"/>
      <c r="P9" s="1605"/>
      <c r="Q9" s="1503"/>
      <c r="R9" s="1503"/>
      <c r="S9" s="1503"/>
      <c r="T9" s="1503"/>
      <c r="U9" s="1503"/>
      <c r="V9" s="1503"/>
      <c r="W9" s="1503"/>
      <c r="X9" s="1503"/>
      <c r="Y9" s="1503"/>
      <c r="Z9" s="1535"/>
      <c r="AA9" s="1535"/>
      <c r="AB9" s="1535"/>
      <c r="AC9" s="1535"/>
      <c r="AD9" s="1535"/>
      <c r="AE9" s="1535"/>
      <c r="AF9" s="1535"/>
      <c r="AG9" s="1535"/>
      <c r="AH9" s="1535"/>
      <c r="AI9" s="1535"/>
      <c r="AJ9" s="1535"/>
      <c r="AK9" s="1535"/>
      <c r="AL9" s="1535"/>
      <c r="AM9" s="1535"/>
      <c r="AN9" s="1535"/>
      <c r="AO9" s="1535"/>
      <c r="AP9" s="1535"/>
      <c r="AQ9" s="1535"/>
      <c r="AR9" s="1535"/>
      <c r="AS9" s="1535"/>
      <c r="AT9" s="1535"/>
      <c r="AU9" s="1535"/>
      <c r="AV9" s="1535"/>
      <c r="AW9" s="1535"/>
      <c r="AX9" s="1535"/>
      <c r="AY9" s="1535"/>
      <c r="AZ9" s="1535"/>
      <c r="BA9" s="1535"/>
      <c r="BB9" s="1535"/>
      <c r="BC9" s="1535"/>
      <c r="BD9" s="1535"/>
      <c r="BE9" s="1535"/>
      <c r="BF9" s="1535"/>
      <c r="BG9" s="1535"/>
      <c r="BH9" s="1535"/>
      <c r="BI9" s="1535"/>
      <c r="BJ9" s="1535"/>
      <c r="BK9" s="1535"/>
      <c r="BL9" s="1535"/>
      <c r="BM9" s="1535"/>
      <c r="BN9" s="1527"/>
      <c r="BO9" s="1527"/>
      <c r="BP9" s="1527"/>
      <c r="BQ9" s="1527"/>
      <c r="BR9" s="1527"/>
      <c r="BS9" s="1527"/>
      <c r="BT9" s="1527"/>
      <c r="BU9" s="1329"/>
      <c r="BV9" s="1329"/>
      <c r="BW9" s="1329"/>
      <c r="BX9" s="1329"/>
      <c r="BY9" s="1329"/>
      <c r="BZ9" s="1329"/>
      <c r="CA9" s="1329"/>
      <c r="CB9" s="1329"/>
      <c r="CC9" s="1329"/>
      <c r="CD9" s="1329"/>
      <c r="CE9" s="1329"/>
      <c r="CF9" s="1329"/>
      <c r="CG9" s="1329"/>
      <c r="CH9" s="1329"/>
      <c r="CI9" s="1329"/>
      <c r="CJ9" s="1329"/>
      <c r="CK9" s="1329"/>
      <c r="CL9" s="1329"/>
      <c r="CM9" s="1329"/>
      <c r="CN9" s="1329"/>
      <c r="CO9" s="1377"/>
      <c r="CP9" s="221"/>
      <c r="CQ9" s="1375"/>
      <c r="CR9" s="1375"/>
      <c r="CS9" s="1375"/>
      <c r="CT9" s="150"/>
      <c r="CU9" s="150"/>
    </row>
    <row r="10" spans="1:112" ht="6" customHeight="1">
      <c r="A10" s="1372"/>
      <c r="B10" s="1372"/>
      <c r="C10" s="1372"/>
      <c r="D10" s="1372"/>
      <c r="E10" s="1604"/>
      <c r="F10" s="1605"/>
      <c r="G10" s="1605"/>
      <c r="H10" s="1605"/>
      <c r="I10" s="1605"/>
      <c r="J10" s="1605"/>
      <c r="K10" s="1605"/>
      <c r="L10" s="1605"/>
      <c r="M10" s="1605"/>
      <c r="N10" s="1605"/>
      <c r="O10" s="1605"/>
      <c r="P10" s="1605"/>
      <c r="Q10" s="1503"/>
      <c r="R10" s="1503"/>
      <c r="S10" s="1503"/>
      <c r="T10" s="1503"/>
      <c r="U10" s="1503"/>
      <c r="V10" s="1503"/>
      <c r="W10" s="1503"/>
      <c r="X10" s="1503"/>
      <c r="Y10" s="1503"/>
      <c r="Z10" s="1535"/>
      <c r="AA10" s="1535"/>
      <c r="AB10" s="1535"/>
      <c r="AC10" s="1535"/>
      <c r="AD10" s="1535"/>
      <c r="AE10" s="1535"/>
      <c r="AF10" s="1535"/>
      <c r="AG10" s="1535"/>
      <c r="AH10" s="1535"/>
      <c r="AI10" s="1535"/>
      <c r="AJ10" s="1535"/>
      <c r="AK10" s="1535"/>
      <c r="AL10" s="1535"/>
      <c r="AM10" s="1535"/>
      <c r="AN10" s="1535"/>
      <c r="AO10" s="1535"/>
      <c r="AP10" s="1535"/>
      <c r="AQ10" s="1535"/>
      <c r="AR10" s="1535"/>
      <c r="AS10" s="1535"/>
      <c r="AT10" s="1535"/>
      <c r="AU10" s="1535"/>
      <c r="AV10" s="1535"/>
      <c r="AW10" s="1535"/>
      <c r="AX10" s="1535"/>
      <c r="AY10" s="1535"/>
      <c r="AZ10" s="1535"/>
      <c r="BA10" s="1535"/>
      <c r="BB10" s="1535"/>
      <c r="BC10" s="1535"/>
      <c r="BD10" s="1535"/>
      <c r="BE10" s="1535"/>
      <c r="BF10" s="1535"/>
      <c r="BG10" s="1535"/>
      <c r="BH10" s="1535"/>
      <c r="BI10" s="1535"/>
      <c r="BJ10" s="1535"/>
      <c r="BK10" s="1535"/>
      <c r="BL10" s="1535"/>
      <c r="BM10" s="1535"/>
      <c r="BN10" s="1527"/>
      <c r="BO10" s="1527"/>
      <c r="BP10" s="1527"/>
      <c r="BQ10" s="1527"/>
      <c r="BR10" s="1527"/>
      <c r="BS10" s="1527"/>
      <c r="BT10" s="1527"/>
      <c r="BU10" s="1329"/>
      <c r="BV10" s="1329"/>
      <c r="BW10" s="1329"/>
      <c r="BX10" s="1329"/>
      <c r="BY10" s="1329"/>
      <c r="BZ10" s="1329"/>
      <c r="CA10" s="1329"/>
      <c r="CB10" s="1329"/>
      <c r="CC10" s="1329"/>
      <c r="CD10" s="1329"/>
      <c r="CE10" s="1329"/>
      <c r="CF10" s="1329"/>
      <c r="CG10" s="1329"/>
      <c r="CH10" s="1329"/>
      <c r="CI10" s="1329"/>
      <c r="CJ10" s="1329"/>
      <c r="CK10" s="1329"/>
      <c r="CL10" s="1329"/>
      <c r="CM10" s="1329"/>
      <c r="CN10" s="1329"/>
      <c r="CO10" s="1377"/>
      <c r="CP10" s="221"/>
      <c r="CQ10" s="1375"/>
      <c r="CR10" s="1375"/>
      <c r="CS10" s="1375"/>
      <c r="CT10" s="150"/>
      <c r="CU10" s="150"/>
    </row>
    <row r="11" spans="1:112" ht="6" customHeight="1">
      <c r="A11" s="1372"/>
      <c r="B11" s="1372"/>
      <c r="C11" s="1372"/>
      <c r="D11" s="1372"/>
      <c r="E11" s="1604"/>
      <c r="F11" s="1605"/>
      <c r="G11" s="1605"/>
      <c r="H11" s="1605"/>
      <c r="I11" s="1605"/>
      <c r="J11" s="1605"/>
      <c r="K11" s="1605"/>
      <c r="L11" s="1605"/>
      <c r="M11" s="1605"/>
      <c r="N11" s="1605"/>
      <c r="O11" s="1605"/>
      <c r="P11" s="1605"/>
      <c r="Q11" s="1504" t="s">
        <v>101</v>
      </c>
      <c r="R11" s="1504"/>
      <c r="S11" s="1504"/>
      <c r="T11" s="1504"/>
      <c r="U11" s="1504"/>
      <c r="V11" s="1504"/>
      <c r="W11" s="1504"/>
      <c r="X11" s="1504"/>
      <c r="Y11" s="1504"/>
      <c r="Z11" s="1535" t="str">
        <f>IF(入力ガイド!G17="","",入力ガイド!G17)</f>
        <v/>
      </c>
      <c r="AA11" s="1535"/>
      <c r="AB11" s="1535"/>
      <c r="AC11" s="1535"/>
      <c r="AD11" s="1535"/>
      <c r="AE11" s="1535"/>
      <c r="AF11" s="1535"/>
      <c r="AG11" s="1535"/>
      <c r="AH11" s="1535"/>
      <c r="AI11" s="1535"/>
      <c r="AJ11" s="1535"/>
      <c r="AK11" s="1535"/>
      <c r="AL11" s="1535"/>
      <c r="AM11" s="1535"/>
      <c r="AN11" s="1535"/>
      <c r="AO11" s="1535"/>
      <c r="AP11" s="1535"/>
      <c r="AQ11" s="1535"/>
      <c r="AR11" s="1535"/>
      <c r="AS11" s="1535"/>
      <c r="AT11" s="1535"/>
      <c r="AU11" s="1535"/>
      <c r="AV11" s="1535"/>
      <c r="AW11" s="1535"/>
      <c r="AX11" s="1535"/>
      <c r="AY11" s="1535"/>
      <c r="AZ11" s="1535"/>
      <c r="BA11" s="1535"/>
      <c r="BB11" s="1535"/>
      <c r="BC11" s="1535"/>
      <c r="BD11" s="1535"/>
      <c r="BE11" s="1535"/>
      <c r="BF11" s="1535"/>
      <c r="BG11" s="1535"/>
      <c r="BH11" s="1535"/>
      <c r="BI11" s="1535"/>
      <c r="BJ11" s="1535"/>
      <c r="BK11" s="1535"/>
      <c r="BL11" s="1535"/>
      <c r="BM11" s="1535"/>
      <c r="BN11" s="1378" t="s">
        <v>182</v>
      </c>
      <c r="BO11" s="1378"/>
      <c r="BP11" s="1378"/>
      <c r="BQ11" s="1378"/>
      <c r="BR11" s="1378"/>
      <c r="BS11" s="1378"/>
      <c r="BT11" s="1378"/>
      <c r="BU11" s="1329" t="str">
        <f>IF(入力ガイド!G22="","",入力ガイド!G22)</f>
        <v/>
      </c>
      <c r="BV11" s="1329"/>
      <c r="BW11" s="1329"/>
      <c r="BX11" s="1329"/>
      <c r="BY11" s="1329"/>
      <c r="BZ11" s="1329"/>
      <c r="CA11" s="1329"/>
      <c r="CB11" s="1329"/>
      <c r="CC11" s="1329"/>
      <c r="CD11" s="1329"/>
      <c r="CE11" s="1329"/>
      <c r="CF11" s="1329"/>
      <c r="CG11" s="1329"/>
      <c r="CH11" s="1329"/>
      <c r="CI11" s="1329"/>
      <c r="CJ11" s="1329"/>
      <c r="CK11" s="1329"/>
      <c r="CL11" s="1329"/>
      <c r="CM11" s="1329"/>
      <c r="CN11" s="1329"/>
      <c r="CO11" s="1377"/>
      <c r="CP11" s="221"/>
      <c r="CQ11" s="1375"/>
      <c r="CR11" s="1375"/>
      <c r="CS11" s="1375"/>
      <c r="CT11" s="150"/>
      <c r="CU11" s="150"/>
    </row>
    <row r="12" spans="1:112" ht="6" customHeight="1">
      <c r="A12" s="1372"/>
      <c r="B12" s="1372"/>
      <c r="C12" s="1372"/>
      <c r="D12" s="1372"/>
      <c r="E12" s="1604"/>
      <c r="F12" s="1605"/>
      <c r="G12" s="1605"/>
      <c r="H12" s="1605"/>
      <c r="I12" s="1605"/>
      <c r="J12" s="1605"/>
      <c r="K12" s="1605"/>
      <c r="L12" s="1605"/>
      <c r="M12" s="1605"/>
      <c r="N12" s="1605"/>
      <c r="O12" s="1605"/>
      <c r="P12" s="1605"/>
      <c r="Q12" s="1504"/>
      <c r="R12" s="1504"/>
      <c r="S12" s="1504"/>
      <c r="T12" s="1504"/>
      <c r="U12" s="1504"/>
      <c r="V12" s="1504"/>
      <c r="W12" s="1504"/>
      <c r="X12" s="1504"/>
      <c r="Y12" s="1504"/>
      <c r="Z12" s="1535"/>
      <c r="AA12" s="1535"/>
      <c r="AB12" s="1535"/>
      <c r="AC12" s="1535"/>
      <c r="AD12" s="1535"/>
      <c r="AE12" s="1535"/>
      <c r="AF12" s="1535"/>
      <c r="AG12" s="1535"/>
      <c r="AH12" s="1535"/>
      <c r="AI12" s="1535"/>
      <c r="AJ12" s="1535"/>
      <c r="AK12" s="1535"/>
      <c r="AL12" s="1535"/>
      <c r="AM12" s="1535"/>
      <c r="AN12" s="1535"/>
      <c r="AO12" s="1535"/>
      <c r="AP12" s="1535"/>
      <c r="AQ12" s="1535"/>
      <c r="AR12" s="1535"/>
      <c r="AS12" s="1535"/>
      <c r="AT12" s="1535"/>
      <c r="AU12" s="1535"/>
      <c r="AV12" s="1535"/>
      <c r="AW12" s="1535"/>
      <c r="AX12" s="1535"/>
      <c r="AY12" s="1535"/>
      <c r="AZ12" s="1535"/>
      <c r="BA12" s="1535"/>
      <c r="BB12" s="1535"/>
      <c r="BC12" s="1535"/>
      <c r="BD12" s="1535"/>
      <c r="BE12" s="1535"/>
      <c r="BF12" s="1535"/>
      <c r="BG12" s="1535"/>
      <c r="BH12" s="1535"/>
      <c r="BI12" s="1535"/>
      <c r="BJ12" s="1535"/>
      <c r="BK12" s="1535"/>
      <c r="BL12" s="1535"/>
      <c r="BM12" s="1535"/>
      <c r="BN12" s="1378"/>
      <c r="BO12" s="1378"/>
      <c r="BP12" s="1378"/>
      <c r="BQ12" s="1378"/>
      <c r="BR12" s="1378"/>
      <c r="BS12" s="1378"/>
      <c r="BT12" s="1378"/>
      <c r="BU12" s="1329"/>
      <c r="BV12" s="1329"/>
      <c r="BW12" s="1329"/>
      <c r="BX12" s="1329"/>
      <c r="BY12" s="1329"/>
      <c r="BZ12" s="1329"/>
      <c r="CA12" s="1329"/>
      <c r="CB12" s="1329"/>
      <c r="CC12" s="1329"/>
      <c r="CD12" s="1329"/>
      <c r="CE12" s="1329"/>
      <c r="CF12" s="1329"/>
      <c r="CG12" s="1329"/>
      <c r="CH12" s="1329"/>
      <c r="CI12" s="1329"/>
      <c r="CJ12" s="1329"/>
      <c r="CK12" s="1329"/>
      <c r="CL12" s="1329"/>
      <c r="CM12" s="1329"/>
      <c r="CN12" s="1329"/>
      <c r="CO12" s="1377"/>
      <c r="CP12" s="221"/>
      <c r="CQ12" s="1375"/>
      <c r="CR12" s="1375"/>
      <c r="CS12" s="1375"/>
      <c r="CT12" s="150"/>
      <c r="CU12" s="150"/>
    </row>
    <row r="13" spans="1:112" ht="6" customHeight="1">
      <c r="A13" s="1372"/>
      <c r="B13" s="1372"/>
      <c r="C13" s="1372"/>
      <c r="D13" s="1372"/>
      <c r="E13" s="1604"/>
      <c r="F13" s="1605"/>
      <c r="G13" s="1605"/>
      <c r="H13" s="1605"/>
      <c r="I13" s="1605"/>
      <c r="J13" s="1605"/>
      <c r="K13" s="1605"/>
      <c r="L13" s="1605"/>
      <c r="M13" s="1605"/>
      <c r="N13" s="1605"/>
      <c r="O13" s="1605"/>
      <c r="P13" s="1605"/>
      <c r="Q13" s="1504"/>
      <c r="R13" s="1504"/>
      <c r="S13" s="1504"/>
      <c r="T13" s="1504"/>
      <c r="U13" s="1504"/>
      <c r="V13" s="1504"/>
      <c r="W13" s="1504"/>
      <c r="X13" s="1504"/>
      <c r="Y13" s="1504"/>
      <c r="Z13" s="1535"/>
      <c r="AA13" s="1535"/>
      <c r="AB13" s="1535"/>
      <c r="AC13" s="1535"/>
      <c r="AD13" s="1535"/>
      <c r="AE13" s="1535"/>
      <c r="AF13" s="1535"/>
      <c r="AG13" s="1535"/>
      <c r="AH13" s="1535"/>
      <c r="AI13" s="1535"/>
      <c r="AJ13" s="1535"/>
      <c r="AK13" s="1535"/>
      <c r="AL13" s="1535"/>
      <c r="AM13" s="1535"/>
      <c r="AN13" s="1535"/>
      <c r="AO13" s="1535"/>
      <c r="AP13" s="1535"/>
      <c r="AQ13" s="1535"/>
      <c r="AR13" s="1535"/>
      <c r="AS13" s="1535"/>
      <c r="AT13" s="1535"/>
      <c r="AU13" s="1535"/>
      <c r="AV13" s="1535"/>
      <c r="AW13" s="1535"/>
      <c r="AX13" s="1535"/>
      <c r="AY13" s="1535"/>
      <c r="AZ13" s="1535"/>
      <c r="BA13" s="1535"/>
      <c r="BB13" s="1535"/>
      <c r="BC13" s="1535"/>
      <c r="BD13" s="1535"/>
      <c r="BE13" s="1535"/>
      <c r="BF13" s="1535"/>
      <c r="BG13" s="1535"/>
      <c r="BH13" s="1535"/>
      <c r="BI13" s="1535"/>
      <c r="BJ13" s="1535"/>
      <c r="BK13" s="1535"/>
      <c r="BL13" s="1535"/>
      <c r="BM13" s="1535"/>
      <c r="BN13" s="1378"/>
      <c r="BO13" s="1378"/>
      <c r="BP13" s="1378"/>
      <c r="BQ13" s="1378"/>
      <c r="BR13" s="1378"/>
      <c r="BS13" s="1378"/>
      <c r="BT13" s="1378"/>
      <c r="BU13" s="1329"/>
      <c r="BV13" s="1329"/>
      <c r="BW13" s="1329"/>
      <c r="BX13" s="1329"/>
      <c r="BY13" s="1329"/>
      <c r="BZ13" s="1329"/>
      <c r="CA13" s="1329"/>
      <c r="CB13" s="1329"/>
      <c r="CC13" s="1329"/>
      <c r="CD13" s="1329"/>
      <c r="CE13" s="1329"/>
      <c r="CF13" s="1329"/>
      <c r="CG13" s="1329"/>
      <c r="CH13" s="1329"/>
      <c r="CI13" s="1329"/>
      <c r="CJ13" s="1329"/>
      <c r="CK13" s="1329"/>
      <c r="CL13" s="1329"/>
      <c r="CM13" s="1329"/>
      <c r="CN13" s="1329"/>
      <c r="CO13" s="1377"/>
      <c r="CP13" s="221"/>
      <c r="CQ13" s="1375"/>
      <c r="CR13" s="1375"/>
      <c r="CS13" s="1375"/>
      <c r="CT13" s="150"/>
      <c r="CU13" s="150"/>
    </row>
    <row r="14" spans="1:112" ht="6" customHeight="1">
      <c r="A14" s="1372"/>
      <c r="B14" s="1372"/>
      <c r="C14" s="1372"/>
      <c r="D14" s="1372"/>
      <c r="E14" s="1604"/>
      <c r="F14" s="1605"/>
      <c r="G14" s="1605"/>
      <c r="H14" s="1605"/>
      <c r="I14" s="1605"/>
      <c r="J14" s="1605"/>
      <c r="K14" s="1605"/>
      <c r="L14" s="1605"/>
      <c r="M14" s="1605"/>
      <c r="N14" s="1605"/>
      <c r="O14" s="1605"/>
      <c r="P14" s="1605"/>
      <c r="Q14" s="1504"/>
      <c r="R14" s="1504"/>
      <c r="S14" s="1504"/>
      <c r="T14" s="1504"/>
      <c r="U14" s="1504"/>
      <c r="V14" s="1504"/>
      <c r="W14" s="1504"/>
      <c r="X14" s="1504"/>
      <c r="Y14" s="1504"/>
      <c r="Z14" s="1535"/>
      <c r="AA14" s="1535"/>
      <c r="AB14" s="1535"/>
      <c r="AC14" s="1535"/>
      <c r="AD14" s="1535"/>
      <c r="AE14" s="1535"/>
      <c r="AF14" s="1535"/>
      <c r="AG14" s="1535"/>
      <c r="AH14" s="1535"/>
      <c r="AI14" s="1535"/>
      <c r="AJ14" s="1535"/>
      <c r="AK14" s="1535"/>
      <c r="AL14" s="1535"/>
      <c r="AM14" s="1535"/>
      <c r="AN14" s="1535"/>
      <c r="AO14" s="1535"/>
      <c r="AP14" s="1535"/>
      <c r="AQ14" s="1535"/>
      <c r="AR14" s="1535"/>
      <c r="AS14" s="1535"/>
      <c r="AT14" s="1535"/>
      <c r="AU14" s="1535"/>
      <c r="AV14" s="1535"/>
      <c r="AW14" s="1535"/>
      <c r="AX14" s="1535"/>
      <c r="AY14" s="1535"/>
      <c r="AZ14" s="1535"/>
      <c r="BA14" s="1535"/>
      <c r="BB14" s="1535"/>
      <c r="BC14" s="1535"/>
      <c r="BD14" s="1535"/>
      <c r="BE14" s="1535"/>
      <c r="BF14" s="1535"/>
      <c r="BG14" s="1535"/>
      <c r="BH14" s="1535"/>
      <c r="BI14" s="1535"/>
      <c r="BJ14" s="1535"/>
      <c r="BK14" s="1535"/>
      <c r="BL14" s="1535"/>
      <c r="BM14" s="1535"/>
      <c r="BN14" s="1378"/>
      <c r="BO14" s="1378"/>
      <c r="BP14" s="1378"/>
      <c r="BQ14" s="1378"/>
      <c r="BR14" s="1378"/>
      <c r="BS14" s="1378"/>
      <c r="BT14" s="1378"/>
      <c r="BU14" s="1329"/>
      <c r="BV14" s="1329"/>
      <c r="BW14" s="1329"/>
      <c r="BX14" s="1329"/>
      <c r="BY14" s="1329"/>
      <c r="BZ14" s="1329"/>
      <c r="CA14" s="1329"/>
      <c r="CB14" s="1329"/>
      <c r="CC14" s="1329"/>
      <c r="CD14" s="1329"/>
      <c r="CE14" s="1329"/>
      <c r="CF14" s="1329"/>
      <c r="CG14" s="1329"/>
      <c r="CH14" s="1329"/>
      <c r="CI14" s="1329"/>
      <c r="CJ14" s="1329"/>
      <c r="CK14" s="1329"/>
      <c r="CL14" s="1329"/>
      <c r="CM14" s="1329"/>
      <c r="CN14" s="1329"/>
      <c r="CO14" s="1377"/>
      <c r="CP14" s="221"/>
      <c r="CQ14" s="1375"/>
      <c r="CR14" s="1375"/>
      <c r="CS14" s="1375"/>
      <c r="CT14" s="150"/>
      <c r="CU14" s="150"/>
    </row>
    <row r="15" spans="1:112" ht="6" customHeight="1">
      <c r="A15" s="1372"/>
      <c r="B15" s="1372"/>
      <c r="C15" s="1372"/>
      <c r="D15" s="1372"/>
      <c r="E15" s="1604"/>
      <c r="F15" s="1605"/>
      <c r="G15" s="1605"/>
      <c r="H15" s="1605"/>
      <c r="I15" s="1605"/>
      <c r="J15" s="1605"/>
      <c r="K15" s="1605"/>
      <c r="L15" s="1605"/>
      <c r="M15" s="1605"/>
      <c r="N15" s="1605"/>
      <c r="O15" s="1605"/>
      <c r="P15" s="1605"/>
      <c r="Q15" s="1508" t="s">
        <v>100</v>
      </c>
      <c r="R15" s="1509"/>
      <c r="S15" s="1509"/>
      <c r="T15" s="1509"/>
      <c r="U15" s="1509"/>
      <c r="V15" s="1509"/>
      <c r="W15" s="1510"/>
      <c r="X15" s="1585" t="str">
        <f>IF(入力ガイド!G18="","",入力ガイド!G18)</f>
        <v/>
      </c>
      <c r="Y15" s="1586"/>
      <c r="Z15" s="1586"/>
      <c r="AA15" s="1586"/>
      <c r="AB15" s="1586"/>
      <c r="AC15" s="1586"/>
      <c r="AD15" s="1586"/>
      <c r="AE15" s="1586"/>
      <c r="AF15" s="1586"/>
      <c r="AG15" s="1586"/>
      <c r="AH15" s="1586"/>
      <c r="AI15" s="1586"/>
      <c r="AJ15" s="1586"/>
      <c r="AK15" s="1586"/>
      <c r="AL15" s="1586"/>
      <c r="AM15" s="1586"/>
      <c r="AN15" s="1586"/>
      <c r="AO15" s="1586"/>
      <c r="AP15" s="1586"/>
      <c r="AQ15" s="1586"/>
      <c r="AR15" s="1586"/>
      <c r="AS15" s="1586"/>
      <c r="AT15" s="1586"/>
      <c r="AU15" s="1586"/>
      <c r="AV15" s="1586"/>
      <c r="AW15" s="1586"/>
      <c r="AX15" s="1586"/>
      <c r="AY15" s="1586"/>
      <c r="AZ15" s="1586"/>
      <c r="BA15" s="1586"/>
      <c r="BB15" s="1586"/>
      <c r="BC15" s="1586"/>
      <c r="BD15" s="1586"/>
      <c r="BE15" s="1587"/>
      <c r="BF15" s="1527" t="s">
        <v>10</v>
      </c>
      <c r="BG15" s="1527"/>
      <c r="BH15" s="1527"/>
      <c r="BI15" s="1527"/>
      <c r="BJ15" s="1527"/>
      <c r="BK15" s="1527"/>
      <c r="BL15" s="1527"/>
      <c r="BM15" s="1527"/>
      <c r="BN15" s="1579" t="str">
        <f>IF(入力ガイド!G23="","",入力ガイド!G23)</f>
        <v/>
      </c>
      <c r="BO15" s="1579"/>
      <c r="BP15" s="1579"/>
      <c r="BQ15" s="1579"/>
      <c r="BR15" s="1579"/>
      <c r="BS15" s="1579"/>
      <c r="BT15" s="1579"/>
      <c r="BU15" s="1579"/>
      <c r="BV15" s="1579"/>
      <c r="BW15" s="1579"/>
      <c r="BX15" s="1579"/>
      <c r="BY15" s="1579"/>
      <c r="BZ15" s="1579"/>
      <c r="CA15" s="1579"/>
      <c r="CB15" s="1579"/>
      <c r="CC15" s="1579"/>
      <c r="CD15" s="1579"/>
      <c r="CE15" s="1579"/>
      <c r="CF15" s="1579"/>
      <c r="CG15" s="1579"/>
      <c r="CH15" s="1579"/>
      <c r="CI15" s="1579"/>
      <c r="CJ15" s="1579"/>
      <c r="CK15" s="1579"/>
      <c r="CL15" s="1579"/>
      <c r="CM15" s="1579"/>
      <c r="CN15" s="1579"/>
      <c r="CO15" s="1580"/>
      <c r="CP15" s="221"/>
      <c r="CQ15" s="1375"/>
      <c r="CR15" s="1375"/>
      <c r="CS15" s="1375"/>
      <c r="CT15" s="150"/>
      <c r="CU15" s="150"/>
    </row>
    <row r="16" spans="1:112" ht="6" customHeight="1">
      <c r="A16" s="1372"/>
      <c r="B16" s="1372"/>
      <c r="C16" s="1372"/>
      <c r="D16" s="1372"/>
      <c r="E16" s="1604"/>
      <c r="F16" s="1605"/>
      <c r="G16" s="1605"/>
      <c r="H16" s="1605"/>
      <c r="I16" s="1605"/>
      <c r="J16" s="1605"/>
      <c r="K16" s="1605"/>
      <c r="L16" s="1605"/>
      <c r="M16" s="1605"/>
      <c r="N16" s="1605"/>
      <c r="O16" s="1605"/>
      <c r="P16" s="1605"/>
      <c r="Q16" s="1511"/>
      <c r="R16" s="1512"/>
      <c r="S16" s="1512"/>
      <c r="T16" s="1512"/>
      <c r="U16" s="1512"/>
      <c r="V16" s="1512"/>
      <c r="W16" s="1513"/>
      <c r="X16" s="1588"/>
      <c r="Y16" s="1589"/>
      <c r="Z16" s="1589"/>
      <c r="AA16" s="1589"/>
      <c r="AB16" s="1589"/>
      <c r="AC16" s="1589"/>
      <c r="AD16" s="1589"/>
      <c r="AE16" s="1589"/>
      <c r="AF16" s="1589"/>
      <c r="AG16" s="1589"/>
      <c r="AH16" s="1589"/>
      <c r="AI16" s="1589"/>
      <c r="AJ16" s="1589"/>
      <c r="AK16" s="1589"/>
      <c r="AL16" s="1589"/>
      <c r="AM16" s="1589"/>
      <c r="AN16" s="1589"/>
      <c r="AO16" s="1589"/>
      <c r="AP16" s="1589"/>
      <c r="AQ16" s="1589"/>
      <c r="AR16" s="1589"/>
      <c r="AS16" s="1589"/>
      <c r="AT16" s="1589"/>
      <c r="AU16" s="1589"/>
      <c r="AV16" s="1589"/>
      <c r="AW16" s="1589"/>
      <c r="AX16" s="1589"/>
      <c r="AY16" s="1589"/>
      <c r="AZ16" s="1589"/>
      <c r="BA16" s="1589"/>
      <c r="BB16" s="1589"/>
      <c r="BC16" s="1589"/>
      <c r="BD16" s="1589"/>
      <c r="BE16" s="1590"/>
      <c r="BF16" s="1527"/>
      <c r="BG16" s="1527"/>
      <c r="BH16" s="1527"/>
      <c r="BI16" s="1527"/>
      <c r="BJ16" s="1527"/>
      <c r="BK16" s="1527"/>
      <c r="BL16" s="1527"/>
      <c r="BM16" s="1527"/>
      <c r="BN16" s="1579"/>
      <c r="BO16" s="1579"/>
      <c r="BP16" s="1579"/>
      <c r="BQ16" s="1579"/>
      <c r="BR16" s="1579"/>
      <c r="BS16" s="1579"/>
      <c r="BT16" s="1579"/>
      <c r="BU16" s="1579"/>
      <c r="BV16" s="1579"/>
      <c r="BW16" s="1579"/>
      <c r="BX16" s="1579"/>
      <c r="BY16" s="1579"/>
      <c r="BZ16" s="1579"/>
      <c r="CA16" s="1579"/>
      <c r="CB16" s="1579"/>
      <c r="CC16" s="1579"/>
      <c r="CD16" s="1579"/>
      <c r="CE16" s="1579"/>
      <c r="CF16" s="1579"/>
      <c r="CG16" s="1579"/>
      <c r="CH16" s="1579"/>
      <c r="CI16" s="1579"/>
      <c r="CJ16" s="1579"/>
      <c r="CK16" s="1579"/>
      <c r="CL16" s="1579"/>
      <c r="CM16" s="1579"/>
      <c r="CN16" s="1579"/>
      <c r="CO16" s="1580"/>
      <c r="CP16" s="221"/>
      <c r="CQ16" s="1375"/>
      <c r="CR16" s="1375"/>
      <c r="CS16" s="1375"/>
      <c r="CT16" s="150"/>
      <c r="CU16" s="150"/>
    </row>
    <row r="17" spans="1:99" ht="6" customHeight="1">
      <c r="A17" s="1372"/>
      <c r="B17" s="1372"/>
      <c r="C17" s="1372"/>
      <c r="D17" s="1372"/>
      <c r="E17" s="1505" t="s">
        <v>99</v>
      </c>
      <c r="F17" s="1417"/>
      <c r="G17" s="1417"/>
      <c r="H17" s="1417"/>
      <c r="I17" s="1404" t="s">
        <v>98</v>
      </c>
      <c r="J17" s="1404"/>
      <c r="K17" s="1404"/>
      <c r="L17" s="1404"/>
      <c r="M17" s="1404" t="s">
        <v>97</v>
      </c>
      <c r="N17" s="1404"/>
      <c r="O17" s="1404"/>
      <c r="P17" s="1404"/>
      <c r="Q17" s="1514" t="s">
        <v>96</v>
      </c>
      <c r="R17" s="1515"/>
      <c r="S17" s="1515"/>
      <c r="T17" s="1515"/>
      <c r="U17" s="1515"/>
      <c r="V17" s="1515"/>
      <c r="W17" s="1516"/>
      <c r="X17" s="1883"/>
      <c r="Y17" s="1884"/>
      <c r="Z17" s="1884"/>
      <c r="AA17" s="1884"/>
      <c r="AB17" s="1884"/>
      <c r="AC17" s="1884"/>
      <c r="AD17" s="1884"/>
      <c r="AE17" s="1884"/>
      <c r="AF17" s="1884"/>
      <c r="AG17" s="1884"/>
      <c r="AH17" s="1884"/>
      <c r="AI17" s="1884"/>
      <c r="AJ17" s="1884"/>
      <c r="AK17" s="1884"/>
      <c r="AL17" s="1884"/>
      <c r="AM17" s="1884"/>
      <c r="AN17" s="1884"/>
      <c r="AO17" s="1884"/>
      <c r="AP17" s="1884"/>
      <c r="AQ17" s="1884"/>
      <c r="AR17" s="1884"/>
      <c r="AS17" s="1884"/>
      <c r="AT17" s="1884"/>
      <c r="AU17" s="1884"/>
      <c r="AV17" s="1884"/>
      <c r="AW17" s="1884"/>
      <c r="AX17" s="1884"/>
      <c r="AY17" s="1884"/>
      <c r="AZ17" s="1884"/>
      <c r="BA17" s="151"/>
      <c r="BB17" s="151"/>
      <c r="BC17" s="151"/>
      <c r="BD17" s="151"/>
      <c r="BE17" s="152"/>
      <c r="BF17" s="1527"/>
      <c r="BG17" s="1527"/>
      <c r="BH17" s="1527"/>
      <c r="BI17" s="1527"/>
      <c r="BJ17" s="1527"/>
      <c r="BK17" s="1527"/>
      <c r="BL17" s="1527"/>
      <c r="BM17" s="1527"/>
      <c r="BN17" s="1579"/>
      <c r="BO17" s="1579"/>
      <c r="BP17" s="1579"/>
      <c r="BQ17" s="1579"/>
      <c r="BR17" s="1579"/>
      <c r="BS17" s="1579"/>
      <c r="BT17" s="1579"/>
      <c r="BU17" s="1579"/>
      <c r="BV17" s="1579"/>
      <c r="BW17" s="1579"/>
      <c r="BX17" s="1579"/>
      <c r="BY17" s="1579"/>
      <c r="BZ17" s="1579"/>
      <c r="CA17" s="1579"/>
      <c r="CB17" s="1579"/>
      <c r="CC17" s="1579"/>
      <c r="CD17" s="1579"/>
      <c r="CE17" s="1579"/>
      <c r="CF17" s="1579"/>
      <c r="CG17" s="1579"/>
      <c r="CH17" s="1579"/>
      <c r="CI17" s="1579"/>
      <c r="CJ17" s="1579"/>
      <c r="CK17" s="1579"/>
      <c r="CL17" s="1579"/>
      <c r="CM17" s="1579"/>
      <c r="CN17" s="1579"/>
      <c r="CO17" s="1580"/>
      <c r="CP17" s="221"/>
      <c r="CQ17" s="1375"/>
      <c r="CR17" s="1375"/>
      <c r="CS17" s="1375"/>
      <c r="CT17" s="150"/>
      <c r="CU17" s="150"/>
    </row>
    <row r="18" spans="1:99" ht="6" customHeight="1">
      <c r="A18" s="1372"/>
      <c r="B18" s="1372"/>
      <c r="C18" s="1372"/>
      <c r="D18" s="1372"/>
      <c r="E18" s="1505"/>
      <c r="F18" s="1417"/>
      <c r="G18" s="1417"/>
      <c r="H18" s="1417"/>
      <c r="I18" s="1404"/>
      <c r="J18" s="1404"/>
      <c r="K18" s="1404"/>
      <c r="L18" s="1404"/>
      <c r="M18" s="1404"/>
      <c r="N18" s="1404"/>
      <c r="O18" s="1404"/>
      <c r="P18" s="1404"/>
      <c r="Q18" s="1517"/>
      <c r="R18" s="1518"/>
      <c r="S18" s="1518"/>
      <c r="T18" s="1518"/>
      <c r="U18" s="1518"/>
      <c r="V18" s="1518"/>
      <c r="W18" s="1519"/>
      <c r="X18" s="1885"/>
      <c r="Y18" s="1886"/>
      <c r="Z18" s="1886"/>
      <c r="AA18" s="1886"/>
      <c r="AB18" s="1886"/>
      <c r="AC18" s="1886"/>
      <c r="AD18" s="1886"/>
      <c r="AE18" s="1886"/>
      <c r="AF18" s="1886"/>
      <c r="AG18" s="1886"/>
      <c r="AH18" s="1886"/>
      <c r="AI18" s="1886"/>
      <c r="AJ18" s="1886"/>
      <c r="AK18" s="1886"/>
      <c r="AL18" s="1886"/>
      <c r="AM18" s="1886"/>
      <c r="AN18" s="1886"/>
      <c r="AO18" s="1886"/>
      <c r="AP18" s="1886"/>
      <c r="AQ18" s="1886"/>
      <c r="AR18" s="1886"/>
      <c r="AS18" s="1886"/>
      <c r="AT18" s="1886"/>
      <c r="AU18" s="1886"/>
      <c r="AV18" s="1886"/>
      <c r="AW18" s="1886"/>
      <c r="AX18" s="1886"/>
      <c r="AY18" s="1886"/>
      <c r="AZ18" s="1886"/>
      <c r="BA18" s="153"/>
      <c r="BB18" s="153"/>
      <c r="BC18" s="153"/>
      <c r="BD18" s="153"/>
      <c r="BE18" s="154"/>
      <c r="BF18" s="1527"/>
      <c r="BG18" s="1527"/>
      <c r="BH18" s="1527"/>
      <c r="BI18" s="1527"/>
      <c r="BJ18" s="1527"/>
      <c r="BK18" s="1527"/>
      <c r="BL18" s="1527"/>
      <c r="BM18" s="1527"/>
      <c r="BN18" s="1579"/>
      <c r="BO18" s="1579"/>
      <c r="BP18" s="1579"/>
      <c r="BQ18" s="1579"/>
      <c r="BR18" s="1579"/>
      <c r="BS18" s="1579"/>
      <c r="BT18" s="1579"/>
      <c r="BU18" s="1579"/>
      <c r="BV18" s="1579"/>
      <c r="BW18" s="1579"/>
      <c r="BX18" s="1579"/>
      <c r="BY18" s="1579"/>
      <c r="BZ18" s="1579"/>
      <c r="CA18" s="1579"/>
      <c r="CB18" s="1579"/>
      <c r="CC18" s="1579"/>
      <c r="CD18" s="1579"/>
      <c r="CE18" s="1579"/>
      <c r="CF18" s="1579"/>
      <c r="CG18" s="1579"/>
      <c r="CH18" s="1579"/>
      <c r="CI18" s="1579"/>
      <c r="CJ18" s="1579"/>
      <c r="CK18" s="1579"/>
      <c r="CL18" s="1579"/>
      <c r="CM18" s="1579"/>
      <c r="CN18" s="1579"/>
      <c r="CO18" s="1580"/>
      <c r="CP18" s="221"/>
      <c r="CQ18" s="1375"/>
      <c r="CR18" s="1375"/>
      <c r="CS18" s="1375"/>
      <c r="CT18" s="150"/>
      <c r="CU18" s="150"/>
    </row>
    <row r="19" spans="1:99" ht="6" customHeight="1">
      <c r="A19" s="1372"/>
      <c r="B19" s="1372"/>
      <c r="C19" s="1372"/>
      <c r="D19" s="1372"/>
      <c r="E19" s="1506" t="str">
        <f>IF(OR(入力ガイド!G14="",入力ガイド!I14="",入力ガイド!K14=""),"",入力ガイド!G14)</f>
        <v/>
      </c>
      <c r="F19" s="1329"/>
      <c r="G19" s="1329"/>
      <c r="H19" s="1329"/>
      <c r="I19" s="1329" t="str">
        <f>IF(OR(入力ガイド!G14="",入力ガイド!I14="",入力ガイド!K14=""),"",入力ガイド!I14)</f>
        <v/>
      </c>
      <c r="J19" s="1329"/>
      <c r="K19" s="1329"/>
      <c r="L19" s="1329"/>
      <c r="M19" s="1329" t="str">
        <f>IF(OR(入力ガイド!G14="",入力ガイド!I14="",入力ガイド!K14=""),"",入力ガイド!K14)</f>
        <v/>
      </c>
      <c r="N19" s="1329"/>
      <c r="O19" s="1329"/>
      <c r="P19" s="1329"/>
      <c r="Q19" s="1517"/>
      <c r="R19" s="1518"/>
      <c r="S19" s="1518"/>
      <c r="T19" s="1518"/>
      <c r="U19" s="1518"/>
      <c r="V19" s="1518"/>
      <c r="W19" s="1519"/>
      <c r="X19" s="1885"/>
      <c r="Y19" s="1886"/>
      <c r="Z19" s="1886"/>
      <c r="AA19" s="1886"/>
      <c r="AB19" s="1886"/>
      <c r="AC19" s="1886"/>
      <c r="AD19" s="1886"/>
      <c r="AE19" s="1886"/>
      <c r="AF19" s="1886"/>
      <c r="AG19" s="1886"/>
      <c r="AH19" s="1886"/>
      <c r="AI19" s="1886"/>
      <c r="AJ19" s="1886"/>
      <c r="AK19" s="1886"/>
      <c r="AL19" s="1886"/>
      <c r="AM19" s="1886"/>
      <c r="AN19" s="1886"/>
      <c r="AO19" s="1886"/>
      <c r="AP19" s="1886"/>
      <c r="AQ19" s="1886"/>
      <c r="AR19" s="1886"/>
      <c r="AS19" s="1886"/>
      <c r="AT19" s="1886"/>
      <c r="AU19" s="1886"/>
      <c r="AV19" s="1886"/>
      <c r="AW19" s="1886"/>
      <c r="AX19" s="1886"/>
      <c r="AY19" s="1886"/>
      <c r="AZ19" s="1886"/>
      <c r="BA19" s="153"/>
      <c r="BB19" s="153"/>
      <c r="BC19" s="153"/>
      <c r="BD19" s="153"/>
      <c r="BE19" s="154"/>
      <c r="BF19" s="1527"/>
      <c r="BG19" s="1527"/>
      <c r="BH19" s="1527"/>
      <c r="BI19" s="1527"/>
      <c r="BJ19" s="1527"/>
      <c r="BK19" s="1527"/>
      <c r="BL19" s="1527"/>
      <c r="BM19" s="1527"/>
      <c r="BN19" s="1579"/>
      <c r="BO19" s="1579"/>
      <c r="BP19" s="1579"/>
      <c r="BQ19" s="1579"/>
      <c r="BR19" s="1579"/>
      <c r="BS19" s="1579"/>
      <c r="BT19" s="1579"/>
      <c r="BU19" s="1579"/>
      <c r="BV19" s="1579"/>
      <c r="BW19" s="1579"/>
      <c r="BX19" s="1579"/>
      <c r="BY19" s="1579"/>
      <c r="BZ19" s="1579"/>
      <c r="CA19" s="1579"/>
      <c r="CB19" s="1579"/>
      <c r="CC19" s="1579"/>
      <c r="CD19" s="1579"/>
      <c r="CE19" s="1579"/>
      <c r="CF19" s="1579"/>
      <c r="CG19" s="1579"/>
      <c r="CH19" s="1579"/>
      <c r="CI19" s="1579"/>
      <c r="CJ19" s="1579"/>
      <c r="CK19" s="1579"/>
      <c r="CL19" s="1579"/>
      <c r="CM19" s="1579"/>
      <c r="CN19" s="1579"/>
      <c r="CO19" s="1580"/>
      <c r="CP19" s="221"/>
      <c r="CQ19" s="1375"/>
      <c r="CR19" s="1375"/>
      <c r="CS19" s="1375"/>
      <c r="CT19" s="150"/>
      <c r="CU19" s="150"/>
    </row>
    <row r="20" spans="1:99" ht="6" customHeight="1">
      <c r="A20" s="1372"/>
      <c r="B20" s="1372"/>
      <c r="C20" s="1372"/>
      <c r="D20" s="1372"/>
      <c r="E20" s="1506"/>
      <c r="F20" s="1329"/>
      <c r="G20" s="1329"/>
      <c r="H20" s="1329"/>
      <c r="I20" s="1329"/>
      <c r="J20" s="1329"/>
      <c r="K20" s="1329"/>
      <c r="L20" s="1329"/>
      <c r="M20" s="1329"/>
      <c r="N20" s="1329"/>
      <c r="O20" s="1329"/>
      <c r="P20" s="1329"/>
      <c r="Q20" s="1520"/>
      <c r="R20" s="1521"/>
      <c r="S20" s="1521"/>
      <c r="T20" s="1521"/>
      <c r="U20" s="1521"/>
      <c r="V20" s="1521"/>
      <c r="W20" s="1522"/>
      <c r="X20" s="1887"/>
      <c r="Y20" s="1888"/>
      <c r="Z20" s="1888"/>
      <c r="AA20" s="1888"/>
      <c r="AB20" s="1888"/>
      <c r="AC20" s="1888"/>
      <c r="AD20" s="1888"/>
      <c r="AE20" s="1888"/>
      <c r="AF20" s="1888"/>
      <c r="AG20" s="1888"/>
      <c r="AH20" s="1888"/>
      <c r="AI20" s="1888"/>
      <c r="AJ20" s="1888"/>
      <c r="AK20" s="1888"/>
      <c r="AL20" s="1888"/>
      <c r="AM20" s="1888"/>
      <c r="AN20" s="1888"/>
      <c r="AO20" s="1888"/>
      <c r="AP20" s="1888"/>
      <c r="AQ20" s="1888"/>
      <c r="AR20" s="1888"/>
      <c r="AS20" s="1888"/>
      <c r="AT20" s="1888"/>
      <c r="AU20" s="1888"/>
      <c r="AV20" s="1888"/>
      <c r="AW20" s="1888"/>
      <c r="AX20" s="1888"/>
      <c r="AY20" s="1888"/>
      <c r="AZ20" s="1888"/>
      <c r="BA20" s="155"/>
      <c r="BB20" s="155"/>
      <c r="BC20" s="155"/>
      <c r="BD20" s="155"/>
      <c r="BE20" s="156"/>
      <c r="BF20" s="1527"/>
      <c r="BG20" s="1527"/>
      <c r="BH20" s="1527"/>
      <c r="BI20" s="1527"/>
      <c r="BJ20" s="1527"/>
      <c r="BK20" s="1527"/>
      <c r="BL20" s="1527"/>
      <c r="BM20" s="1527"/>
      <c r="BN20" s="1579"/>
      <c r="BO20" s="1579"/>
      <c r="BP20" s="1579"/>
      <c r="BQ20" s="1579"/>
      <c r="BR20" s="1579"/>
      <c r="BS20" s="1579"/>
      <c r="BT20" s="1579"/>
      <c r="BU20" s="1579"/>
      <c r="BV20" s="1579"/>
      <c r="BW20" s="1579"/>
      <c r="BX20" s="1579"/>
      <c r="BY20" s="1579"/>
      <c r="BZ20" s="1579"/>
      <c r="CA20" s="1579"/>
      <c r="CB20" s="1579"/>
      <c r="CC20" s="1579"/>
      <c r="CD20" s="1579"/>
      <c r="CE20" s="1579"/>
      <c r="CF20" s="1579"/>
      <c r="CG20" s="1579"/>
      <c r="CH20" s="1579"/>
      <c r="CI20" s="1579"/>
      <c r="CJ20" s="1579"/>
      <c r="CK20" s="1579"/>
      <c r="CL20" s="1579"/>
      <c r="CM20" s="1579"/>
      <c r="CN20" s="1579"/>
      <c r="CO20" s="1580"/>
      <c r="CP20" s="221"/>
      <c r="CQ20" s="1375"/>
      <c r="CR20" s="1375"/>
      <c r="CS20" s="1375"/>
      <c r="CT20" s="150"/>
      <c r="CU20" s="150"/>
    </row>
    <row r="21" spans="1:99" ht="6" customHeight="1">
      <c r="A21" s="1372"/>
      <c r="B21" s="1372"/>
      <c r="C21" s="1372"/>
      <c r="D21" s="1372"/>
      <c r="E21" s="1506"/>
      <c r="F21" s="1329"/>
      <c r="G21" s="1329"/>
      <c r="H21" s="1329"/>
      <c r="I21" s="1329"/>
      <c r="J21" s="1329"/>
      <c r="K21" s="1329"/>
      <c r="L21" s="1329"/>
      <c r="M21" s="1329"/>
      <c r="N21" s="1329"/>
      <c r="O21" s="1329"/>
      <c r="P21" s="1329"/>
      <c r="Q21" s="1485" t="s">
        <v>13</v>
      </c>
      <c r="R21" s="1591"/>
      <c r="S21" s="1591"/>
      <c r="T21" s="1592"/>
      <c r="U21" s="1514" t="str">
        <f>IF(OR(入力ガイド!G20="",入力ガイド!I20="",入力ガイド!K20="",入力ガイド!M20=""),"",CONCATENATE(入力ガイド!G20,入力ガイド!I20,入力ガイド!J20,入力ガイド!K20,入力ガイド!L20,入力ガイド!M20,入力ガイド!N20))</f>
        <v/>
      </c>
      <c r="V21" s="1515"/>
      <c r="W21" s="1515"/>
      <c r="X21" s="1515"/>
      <c r="Y21" s="1515"/>
      <c r="Z21" s="1515"/>
      <c r="AA21" s="1515"/>
      <c r="AB21" s="1515"/>
      <c r="AC21" s="1515"/>
      <c r="AD21" s="1515"/>
      <c r="AE21" s="1515"/>
      <c r="AF21" s="1515"/>
      <c r="AG21" s="1515"/>
      <c r="AH21" s="1515"/>
      <c r="AI21" s="1515"/>
      <c r="AJ21" s="1515"/>
      <c r="AK21" s="1515"/>
      <c r="AL21" s="1515"/>
      <c r="AM21" s="1515"/>
      <c r="AN21" s="1515"/>
      <c r="AO21" s="1515"/>
      <c r="AP21" s="1515"/>
      <c r="AQ21" s="1516"/>
      <c r="AR21" s="1485" t="s">
        <v>157</v>
      </c>
      <c r="AS21" s="1591"/>
      <c r="AT21" s="1591"/>
      <c r="AU21" s="1591"/>
      <c r="AV21" s="1591"/>
      <c r="AW21" s="1591"/>
      <c r="AX21" s="1592"/>
      <c r="AY21" s="1329" t="str">
        <f>IF(入力ガイド!G24="","",入力ガイド!G24)</f>
        <v/>
      </c>
      <c r="AZ21" s="1329"/>
      <c r="BA21" s="1329"/>
      <c r="BB21" s="1329"/>
      <c r="BC21" s="1329"/>
      <c r="BD21" s="1329"/>
      <c r="BE21" s="1329"/>
      <c r="BF21" s="1329"/>
      <c r="BG21" s="1329"/>
      <c r="BH21" s="1329"/>
      <c r="BI21" s="1329"/>
      <c r="BJ21" s="1329"/>
      <c r="BK21" s="1329"/>
      <c r="BL21" s="1329"/>
      <c r="BM21" s="1329"/>
      <c r="BN21" s="1329"/>
      <c r="BO21" s="1329"/>
      <c r="BP21" s="1378" t="s">
        <v>12</v>
      </c>
      <c r="BQ21" s="1378"/>
      <c r="BR21" s="1378"/>
      <c r="BS21" s="1378"/>
      <c r="BT21" s="1329" t="str">
        <f>IF(入力ガイド!G25="","",入力ガイド!G25)</f>
        <v/>
      </c>
      <c r="BU21" s="1329"/>
      <c r="BV21" s="1329"/>
      <c r="BW21" s="1329"/>
      <c r="BX21" s="1329"/>
      <c r="BY21" s="1329"/>
      <c r="BZ21" s="1329"/>
      <c r="CA21" s="1329"/>
      <c r="CB21" s="1581"/>
      <c r="CC21" s="1581"/>
      <c r="CD21" s="1581"/>
      <c r="CE21" s="1581"/>
      <c r="CF21" s="1581"/>
      <c r="CG21" s="1581"/>
      <c r="CH21" s="1581"/>
      <c r="CI21" s="1581"/>
      <c r="CJ21" s="1581"/>
      <c r="CK21" s="1581"/>
      <c r="CL21" s="1581"/>
      <c r="CM21" s="1581"/>
      <c r="CN21" s="1581"/>
      <c r="CO21" s="1582"/>
      <c r="CP21" s="221"/>
      <c r="CQ21" s="1375"/>
      <c r="CR21" s="1375"/>
      <c r="CS21" s="1375"/>
      <c r="CT21" s="150"/>
      <c r="CU21" s="150"/>
    </row>
    <row r="22" spans="1:99" ht="6" customHeight="1">
      <c r="A22" s="1372"/>
      <c r="B22" s="1372"/>
      <c r="C22" s="1372"/>
      <c r="D22" s="1372"/>
      <c r="E22" s="1506"/>
      <c r="F22" s="1329"/>
      <c r="G22" s="1329"/>
      <c r="H22" s="1329"/>
      <c r="I22" s="1329"/>
      <c r="J22" s="1329"/>
      <c r="K22" s="1329"/>
      <c r="L22" s="1329"/>
      <c r="M22" s="1329"/>
      <c r="N22" s="1329"/>
      <c r="O22" s="1329"/>
      <c r="P22" s="1329"/>
      <c r="Q22" s="1593"/>
      <c r="R22" s="1594"/>
      <c r="S22" s="1594"/>
      <c r="T22" s="1595"/>
      <c r="U22" s="1517"/>
      <c r="V22" s="1518"/>
      <c r="W22" s="1518"/>
      <c r="X22" s="1518"/>
      <c r="Y22" s="1518"/>
      <c r="Z22" s="1518"/>
      <c r="AA22" s="1518"/>
      <c r="AB22" s="1518"/>
      <c r="AC22" s="1518"/>
      <c r="AD22" s="1518"/>
      <c r="AE22" s="1518"/>
      <c r="AF22" s="1518"/>
      <c r="AG22" s="1518"/>
      <c r="AH22" s="1518"/>
      <c r="AI22" s="1518"/>
      <c r="AJ22" s="1518"/>
      <c r="AK22" s="1518"/>
      <c r="AL22" s="1518"/>
      <c r="AM22" s="1518"/>
      <c r="AN22" s="1518"/>
      <c r="AO22" s="1518"/>
      <c r="AP22" s="1518"/>
      <c r="AQ22" s="1519"/>
      <c r="AR22" s="1593"/>
      <c r="AS22" s="1594"/>
      <c r="AT22" s="1594"/>
      <c r="AU22" s="1594"/>
      <c r="AV22" s="1594"/>
      <c r="AW22" s="1594"/>
      <c r="AX22" s="1595"/>
      <c r="AY22" s="1329"/>
      <c r="AZ22" s="1329"/>
      <c r="BA22" s="1329"/>
      <c r="BB22" s="1329"/>
      <c r="BC22" s="1329"/>
      <c r="BD22" s="1329"/>
      <c r="BE22" s="1329"/>
      <c r="BF22" s="1329"/>
      <c r="BG22" s="1329"/>
      <c r="BH22" s="1329"/>
      <c r="BI22" s="1329"/>
      <c r="BJ22" s="1329"/>
      <c r="BK22" s="1329"/>
      <c r="BL22" s="1329"/>
      <c r="BM22" s="1329"/>
      <c r="BN22" s="1329"/>
      <c r="BO22" s="1329"/>
      <c r="BP22" s="1378"/>
      <c r="BQ22" s="1378"/>
      <c r="BR22" s="1378"/>
      <c r="BS22" s="1378"/>
      <c r="BT22" s="1329"/>
      <c r="BU22" s="1329"/>
      <c r="BV22" s="1329"/>
      <c r="BW22" s="1329"/>
      <c r="BX22" s="1329"/>
      <c r="BY22" s="1329"/>
      <c r="BZ22" s="1329"/>
      <c r="CA22" s="1329"/>
      <c r="CB22" s="1581"/>
      <c r="CC22" s="1581"/>
      <c r="CD22" s="1581"/>
      <c r="CE22" s="1581"/>
      <c r="CF22" s="1581"/>
      <c r="CG22" s="1581"/>
      <c r="CH22" s="1581"/>
      <c r="CI22" s="1581"/>
      <c r="CJ22" s="1581"/>
      <c r="CK22" s="1581"/>
      <c r="CL22" s="1581"/>
      <c r="CM22" s="1581"/>
      <c r="CN22" s="1581"/>
      <c r="CO22" s="1582"/>
      <c r="CP22" s="221"/>
      <c r="CQ22" s="1375"/>
      <c r="CR22" s="1375"/>
      <c r="CS22" s="1375"/>
      <c r="CT22" s="150"/>
      <c r="CU22" s="150"/>
    </row>
    <row r="23" spans="1:99" ht="6" customHeight="1">
      <c r="A23" s="1372"/>
      <c r="B23" s="1372"/>
      <c r="C23" s="1372"/>
      <c r="D23" s="1372"/>
      <c r="E23" s="1507"/>
      <c r="F23" s="1463"/>
      <c r="G23" s="1463"/>
      <c r="H23" s="1463"/>
      <c r="I23" s="1463"/>
      <c r="J23" s="1463"/>
      <c r="K23" s="1463"/>
      <c r="L23" s="1463"/>
      <c r="M23" s="1463"/>
      <c r="N23" s="1463"/>
      <c r="O23" s="1463"/>
      <c r="P23" s="1463"/>
      <c r="Q23" s="1596"/>
      <c r="R23" s="1597"/>
      <c r="S23" s="1597"/>
      <c r="T23" s="1598"/>
      <c r="U23" s="1599"/>
      <c r="V23" s="1600"/>
      <c r="W23" s="1600"/>
      <c r="X23" s="1600"/>
      <c r="Y23" s="1600"/>
      <c r="Z23" s="1600"/>
      <c r="AA23" s="1600"/>
      <c r="AB23" s="1600"/>
      <c r="AC23" s="1600"/>
      <c r="AD23" s="1600"/>
      <c r="AE23" s="1600"/>
      <c r="AF23" s="1600"/>
      <c r="AG23" s="1600"/>
      <c r="AH23" s="1600"/>
      <c r="AI23" s="1600"/>
      <c r="AJ23" s="1600"/>
      <c r="AK23" s="1600"/>
      <c r="AL23" s="1600"/>
      <c r="AM23" s="1600"/>
      <c r="AN23" s="1600"/>
      <c r="AO23" s="1600"/>
      <c r="AP23" s="1600"/>
      <c r="AQ23" s="1601"/>
      <c r="AR23" s="1596"/>
      <c r="AS23" s="1597"/>
      <c r="AT23" s="1597"/>
      <c r="AU23" s="1597"/>
      <c r="AV23" s="1597"/>
      <c r="AW23" s="1597"/>
      <c r="AX23" s="1598"/>
      <c r="AY23" s="1463"/>
      <c r="AZ23" s="1463"/>
      <c r="BA23" s="1463"/>
      <c r="BB23" s="1463"/>
      <c r="BC23" s="1463"/>
      <c r="BD23" s="1463"/>
      <c r="BE23" s="1463"/>
      <c r="BF23" s="1463"/>
      <c r="BG23" s="1463"/>
      <c r="BH23" s="1463"/>
      <c r="BI23" s="1463"/>
      <c r="BJ23" s="1463"/>
      <c r="BK23" s="1463"/>
      <c r="BL23" s="1463"/>
      <c r="BM23" s="1463"/>
      <c r="BN23" s="1463"/>
      <c r="BO23" s="1463"/>
      <c r="BP23" s="1501"/>
      <c r="BQ23" s="1501"/>
      <c r="BR23" s="1501"/>
      <c r="BS23" s="1501"/>
      <c r="BT23" s="1463"/>
      <c r="BU23" s="1463"/>
      <c r="BV23" s="1463"/>
      <c r="BW23" s="1463"/>
      <c r="BX23" s="1463"/>
      <c r="BY23" s="1463"/>
      <c r="BZ23" s="1463"/>
      <c r="CA23" s="1463"/>
      <c r="CB23" s="1583"/>
      <c r="CC23" s="1583"/>
      <c r="CD23" s="1583"/>
      <c r="CE23" s="1583"/>
      <c r="CF23" s="1583"/>
      <c r="CG23" s="1583"/>
      <c r="CH23" s="1583"/>
      <c r="CI23" s="1583"/>
      <c r="CJ23" s="1583"/>
      <c r="CK23" s="1583"/>
      <c r="CL23" s="1583"/>
      <c r="CM23" s="1583"/>
      <c r="CN23" s="1583"/>
      <c r="CO23" s="1584"/>
      <c r="CP23" s="221"/>
      <c r="CQ23" s="1375"/>
      <c r="CR23" s="1375"/>
      <c r="CS23" s="1375"/>
      <c r="CT23" s="150"/>
      <c r="CU23" s="150"/>
    </row>
    <row r="24" spans="1:99" ht="6" customHeight="1">
      <c r="A24" s="1372"/>
      <c r="B24" s="1372"/>
      <c r="C24" s="1372"/>
      <c r="D24" s="1372"/>
      <c r="E24" s="1309" t="s">
        <v>95</v>
      </c>
      <c r="F24" s="1309"/>
      <c r="G24" s="1309"/>
      <c r="H24" s="1309"/>
      <c r="I24" s="1309"/>
      <c r="J24" s="1309"/>
      <c r="K24" s="1309"/>
      <c r="L24" s="1309"/>
      <c r="M24" s="1309"/>
      <c r="N24" s="1309"/>
      <c r="O24" s="1309"/>
      <c r="P24" s="1309"/>
      <c r="Q24" s="1309"/>
      <c r="R24" s="1309"/>
      <c r="S24" s="1309"/>
      <c r="T24" s="1309"/>
      <c r="U24" s="1309"/>
      <c r="V24" s="1309"/>
      <c r="W24" s="1309"/>
      <c r="X24" s="1309"/>
      <c r="Y24" s="1309"/>
      <c r="Z24" s="1309"/>
      <c r="AA24" s="1309"/>
      <c r="AB24" s="1309"/>
      <c r="AC24" s="1309"/>
      <c r="AD24" s="1309"/>
      <c r="AE24" s="1309"/>
      <c r="AF24" s="1309"/>
      <c r="AG24" s="1309"/>
      <c r="AH24" s="1309"/>
      <c r="AI24" s="1309"/>
      <c r="AJ24" s="1309"/>
      <c r="AK24" s="1309"/>
      <c r="AL24" s="1309"/>
      <c r="AM24" s="1309"/>
      <c r="AN24" s="1309"/>
      <c r="AO24" s="1309"/>
      <c r="AP24" s="1309"/>
      <c r="AQ24" s="1309"/>
      <c r="AR24" s="1309"/>
      <c r="AS24" s="1309"/>
      <c r="AT24" s="1309"/>
      <c r="AU24" s="1309"/>
      <c r="AV24" s="1309"/>
      <c r="AW24" s="1309"/>
      <c r="AX24" s="1309"/>
      <c r="AY24" s="1309"/>
      <c r="AZ24" s="1309"/>
      <c r="BA24" s="1309"/>
      <c r="BB24" s="1309"/>
      <c r="BC24" s="1309"/>
      <c r="BD24" s="1309"/>
      <c r="BE24" s="1309"/>
      <c r="BF24" s="1309"/>
      <c r="BG24" s="1309"/>
      <c r="BH24" s="1309"/>
      <c r="BI24" s="1309"/>
      <c r="BJ24" s="1309"/>
      <c r="BK24" s="1309"/>
      <c r="BL24" s="1309"/>
      <c r="BM24" s="1309"/>
      <c r="BN24" s="1309"/>
      <c r="BO24" s="1309"/>
      <c r="BP24" s="1309"/>
      <c r="BQ24" s="1309"/>
      <c r="BR24" s="1309"/>
      <c r="BS24" s="1309"/>
      <c r="BT24" s="1309"/>
      <c r="BU24" s="1309"/>
      <c r="BV24" s="1309"/>
      <c r="BW24" s="1309"/>
      <c r="BX24" s="1309"/>
      <c r="BY24" s="1309"/>
      <c r="BZ24" s="1309"/>
      <c r="CA24" s="1309"/>
      <c r="CB24" s="1309"/>
      <c r="CC24" s="1309"/>
      <c r="CD24" s="1309"/>
      <c r="CE24" s="1309"/>
      <c r="CF24" s="1309"/>
      <c r="CG24" s="1309"/>
      <c r="CH24" s="1309"/>
      <c r="CI24" s="1309"/>
      <c r="CJ24" s="1309"/>
      <c r="CK24" s="1309"/>
      <c r="CL24" s="1309"/>
      <c r="CM24" s="1309"/>
      <c r="CN24" s="1309"/>
      <c r="CO24" s="1309"/>
      <c r="CP24" s="221"/>
      <c r="CQ24" s="1375"/>
      <c r="CR24" s="1375"/>
      <c r="CS24" s="1375"/>
      <c r="CT24" s="150"/>
      <c r="CU24" s="150"/>
    </row>
    <row r="25" spans="1:99" ht="6" customHeight="1">
      <c r="A25" s="1372"/>
      <c r="B25" s="1372"/>
      <c r="C25" s="1372"/>
      <c r="D25" s="1372"/>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09"/>
      <c r="AH25" s="1309"/>
      <c r="AI25" s="1309"/>
      <c r="AJ25" s="1309"/>
      <c r="AK25" s="1309"/>
      <c r="AL25" s="1309"/>
      <c r="AM25" s="1309"/>
      <c r="AN25" s="1309"/>
      <c r="AO25" s="1309"/>
      <c r="AP25" s="1309"/>
      <c r="AQ25" s="1309"/>
      <c r="AR25" s="1309"/>
      <c r="AS25" s="1309"/>
      <c r="AT25" s="1309"/>
      <c r="AU25" s="1309"/>
      <c r="AV25" s="1309"/>
      <c r="AW25" s="1309"/>
      <c r="AX25" s="1309"/>
      <c r="AY25" s="1309"/>
      <c r="AZ25" s="1309"/>
      <c r="BA25" s="1309"/>
      <c r="BB25" s="1309"/>
      <c r="BC25" s="1309"/>
      <c r="BD25" s="1309"/>
      <c r="BE25" s="1309"/>
      <c r="BF25" s="1309"/>
      <c r="BG25" s="1309"/>
      <c r="BH25" s="1309"/>
      <c r="BI25" s="1309"/>
      <c r="BJ25" s="1309"/>
      <c r="BK25" s="1309"/>
      <c r="BL25" s="1309"/>
      <c r="BM25" s="1309"/>
      <c r="BN25" s="1309"/>
      <c r="BO25" s="1309"/>
      <c r="BP25" s="1309"/>
      <c r="BQ25" s="1309"/>
      <c r="BR25" s="1309"/>
      <c r="BS25" s="1309"/>
      <c r="BT25" s="1309"/>
      <c r="BU25" s="1309"/>
      <c r="BV25" s="1309"/>
      <c r="BW25" s="1309"/>
      <c r="BX25" s="1309"/>
      <c r="BY25" s="1309"/>
      <c r="BZ25" s="1309"/>
      <c r="CA25" s="1309"/>
      <c r="CB25" s="1309"/>
      <c r="CC25" s="1309"/>
      <c r="CD25" s="1309"/>
      <c r="CE25" s="1309"/>
      <c r="CF25" s="1309"/>
      <c r="CG25" s="1309"/>
      <c r="CH25" s="1309"/>
      <c r="CI25" s="1309"/>
      <c r="CJ25" s="1309"/>
      <c r="CK25" s="1309"/>
      <c r="CL25" s="1309"/>
      <c r="CM25" s="1309"/>
      <c r="CN25" s="1309"/>
      <c r="CO25" s="1309"/>
      <c r="CP25" s="221"/>
      <c r="CQ25" s="1375"/>
      <c r="CR25" s="1375"/>
      <c r="CS25" s="1375"/>
      <c r="CT25" s="150"/>
      <c r="CU25" s="150"/>
    </row>
    <row r="26" spans="1:99" ht="6" customHeight="1">
      <c r="A26" s="1372"/>
      <c r="B26" s="1372"/>
      <c r="C26" s="1372"/>
      <c r="D26" s="1372"/>
      <c r="E26" s="1326" t="s">
        <v>94</v>
      </c>
      <c r="F26" s="1327"/>
      <c r="G26" s="1327"/>
      <c r="H26" s="1327"/>
      <c r="I26" s="1327"/>
      <c r="J26" s="1327"/>
      <c r="K26" s="1327"/>
      <c r="L26" s="1327"/>
      <c r="M26" s="1327"/>
      <c r="N26" s="1328" t="s">
        <v>93</v>
      </c>
      <c r="O26" s="1328"/>
      <c r="P26" s="1328"/>
      <c r="Q26" s="1328"/>
      <c r="R26" s="1328"/>
      <c r="S26" s="1328"/>
      <c r="T26" s="1328"/>
      <c r="U26" s="1328"/>
      <c r="V26" s="1328"/>
      <c r="W26" s="1328"/>
      <c r="X26" s="1328"/>
      <c r="Y26" s="1328"/>
      <c r="Z26" s="1328"/>
      <c r="AA26" s="1328"/>
      <c r="AB26" s="1328"/>
      <c r="AC26" s="1328"/>
      <c r="AD26" s="1328"/>
      <c r="AE26" s="1328"/>
      <c r="AF26" s="1328"/>
      <c r="AG26" s="1328"/>
      <c r="AH26" s="1328"/>
      <c r="AI26" s="1328" t="s">
        <v>92</v>
      </c>
      <c r="AJ26" s="1328"/>
      <c r="AK26" s="1328"/>
      <c r="AL26" s="1328"/>
      <c r="AM26" s="1328"/>
      <c r="AN26" s="1328"/>
      <c r="AO26" s="1328"/>
      <c r="AP26" s="1328"/>
      <c r="AQ26" s="1328"/>
      <c r="AR26" s="1328"/>
      <c r="AS26" s="1328"/>
      <c r="AT26" s="1328"/>
      <c r="AU26" s="1328"/>
      <c r="AV26" s="1328"/>
      <c r="AW26" s="1328"/>
      <c r="AX26" s="1328"/>
      <c r="AY26" s="1328"/>
      <c r="AZ26" s="1328"/>
      <c r="BA26" s="1328"/>
      <c r="BB26" s="1328"/>
      <c r="BC26" s="1349"/>
      <c r="BD26" s="1373"/>
      <c r="BE26" s="1471" t="s">
        <v>91</v>
      </c>
      <c r="BF26" s="1472"/>
      <c r="BG26" s="1472"/>
      <c r="BH26" s="1472"/>
      <c r="BI26" s="1477" t="s">
        <v>59</v>
      </c>
      <c r="BJ26" s="1477"/>
      <c r="BK26" s="1477"/>
      <c r="BL26" s="1479" t="s">
        <v>58</v>
      </c>
      <c r="BM26" s="1479"/>
      <c r="BN26" s="1479"/>
      <c r="BO26" s="1479"/>
      <c r="BP26" s="1479"/>
      <c r="BQ26" s="1479"/>
      <c r="BR26" s="1479"/>
      <c r="BS26" s="1479"/>
      <c r="BT26" s="1479"/>
      <c r="BU26" s="1479"/>
      <c r="BV26" s="1479"/>
      <c r="BW26" s="1479"/>
      <c r="BX26" s="1431" t="s">
        <v>90</v>
      </c>
      <c r="BY26" s="1431"/>
      <c r="BZ26" s="1431"/>
      <c r="CA26" s="1431"/>
      <c r="CB26" s="1480" t="str">
        <f>IF(収入・所得!I10=0,"",収入・所得!I10)</f>
        <v/>
      </c>
      <c r="CC26" s="1480"/>
      <c r="CD26" s="1480"/>
      <c r="CE26" s="1480"/>
      <c r="CF26" s="1480"/>
      <c r="CG26" s="1480"/>
      <c r="CH26" s="1480"/>
      <c r="CI26" s="1480"/>
      <c r="CJ26" s="1480"/>
      <c r="CK26" s="1480"/>
      <c r="CL26" s="1480"/>
      <c r="CM26" s="1480"/>
      <c r="CN26" s="1480"/>
      <c r="CO26" s="1481"/>
      <c r="CP26" s="221"/>
      <c r="CQ26" s="1375"/>
      <c r="CR26" s="1375"/>
      <c r="CS26" s="1375"/>
      <c r="CT26" s="150"/>
      <c r="CU26" s="150"/>
    </row>
    <row r="27" spans="1:99" ht="6" customHeight="1">
      <c r="A27" s="1372"/>
      <c r="B27" s="1372"/>
      <c r="C27" s="1372"/>
      <c r="D27" s="1372"/>
      <c r="E27" s="1310"/>
      <c r="F27" s="1311"/>
      <c r="G27" s="1311"/>
      <c r="H27" s="1311"/>
      <c r="I27" s="1311"/>
      <c r="J27" s="1311"/>
      <c r="K27" s="1311"/>
      <c r="L27" s="1311"/>
      <c r="M27" s="1311"/>
      <c r="N27" s="1308"/>
      <c r="O27" s="1308"/>
      <c r="P27" s="1308"/>
      <c r="Q27" s="1308"/>
      <c r="R27" s="1308"/>
      <c r="S27" s="1308"/>
      <c r="T27" s="1308"/>
      <c r="U27" s="1308"/>
      <c r="V27" s="1308"/>
      <c r="W27" s="1308"/>
      <c r="X27" s="1308"/>
      <c r="Y27" s="1308"/>
      <c r="Z27" s="1308"/>
      <c r="AA27" s="1308"/>
      <c r="AB27" s="1308"/>
      <c r="AC27" s="1308"/>
      <c r="AD27" s="1308"/>
      <c r="AE27" s="1308"/>
      <c r="AF27" s="1308"/>
      <c r="AG27" s="1308"/>
      <c r="AH27" s="1308"/>
      <c r="AI27" s="1308"/>
      <c r="AJ27" s="1308"/>
      <c r="AK27" s="1308"/>
      <c r="AL27" s="1308"/>
      <c r="AM27" s="1308"/>
      <c r="AN27" s="1308"/>
      <c r="AO27" s="1308"/>
      <c r="AP27" s="1308"/>
      <c r="AQ27" s="1308"/>
      <c r="AR27" s="1308"/>
      <c r="AS27" s="1308"/>
      <c r="AT27" s="1308"/>
      <c r="AU27" s="1308"/>
      <c r="AV27" s="1308"/>
      <c r="AW27" s="1308"/>
      <c r="AX27" s="1308"/>
      <c r="AY27" s="1308"/>
      <c r="AZ27" s="1308"/>
      <c r="BA27" s="1308"/>
      <c r="BB27" s="1308"/>
      <c r="BC27" s="1330"/>
      <c r="BD27" s="1373"/>
      <c r="BE27" s="1473"/>
      <c r="BF27" s="1474"/>
      <c r="BG27" s="1474"/>
      <c r="BH27" s="1474"/>
      <c r="BI27" s="1478"/>
      <c r="BJ27" s="1478"/>
      <c r="BK27" s="1478"/>
      <c r="BL27" s="1455"/>
      <c r="BM27" s="1455"/>
      <c r="BN27" s="1455"/>
      <c r="BO27" s="1455"/>
      <c r="BP27" s="1455"/>
      <c r="BQ27" s="1455"/>
      <c r="BR27" s="1455"/>
      <c r="BS27" s="1455"/>
      <c r="BT27" s="1455"/>
      <c r="BU27" s="1455"/>
      <c r="BV27" s="1455"/>
      <c r="BW27" s="1455"/>
      <c r="BX27" s="1329"/>
      <c r="BY27" s="1329"/>
      <c r="BZ27" s="1329"/>
      <c r="CA27" s="1329"/>
      <c r="CB27" s="1453"/>
      <c r="CC27" s="1453"/>
      <c r="CD27" s="1453"/>
      <c r="CE27" s="1453"/>
      <c r="CF27" s="1453"/>
      <c r="CG27" s="1453"/>
      <c r="CH27" s="1453"/>
      <c r="CI27" s="1453"/>
      <c r="CJ27" s="1453"/>
      <c r="CK27" s="1453"/>
      <c r="CL27" s="1453"/>
      <c r="CM27" s="1453"/>
      <c r="CN27" s="1453"/>
      <c r="CO27" s="1454"/>
      <c r="CP27" s="221"/>
      <c r="CQ27" s="1375"/>
      <c r="CR27" s="1375"/>
      <c r="CS27" s="1375"/>
      <c r="CT27" s="150"/>
      <c r="CU27" s="150"/>
    </row>
    <row r="28" spans="1:99" ht="6" customHeight="1">
      <c r="A28" s="1372"/>
      <c r="B28" s="1372"/>
      <c r="C28" s="1372"/>
      <c r="D28" s="1372"/>
      <c r="E28" s="1310"/>
      <c r="F28" s="1311"/>
      <c r="G28" s="1311"/>
      <c r="H28" s="1311"/>
      <c r="I28" s="1311"/>
      <c r="J28" s="1311"/>
      <c r="K28" s="1311"/>
      <c r="L28" s="1311"/>
      <c r="M28" s="1311"/>
      <c r="N28" s="1329" t="str">
        <f>IF(所得控除等!C10=0,"",所得控除等!C10)</f>
        <v/>
      </c>
      <c r="O28" s="1329"/>
      <c r="P28" s="1329"/>
      <c r="Q28" s="1329"/>
      <c r="R28" s="1329"/>
      <c r="S28" s="1329"/>
      <c r="T28" s="1329"/>
      <c r="U28" s="1329"/>
      <c r="V28" s="1329"/>
      <c r="W28" s="1329"/>
      <c r="X28" s="1329"/>
      <c r="Y28" s="1329"/>
      <c r="Z28" s="1329"/>
      <c r="AA28" s="1329"/>
      <c r="AB28" s="1329"/>
      <c r="AC28" s="1329"/>
      <c r="AD28" s="1329"/>
      <c r="AE28" s="1329"/>
      <c r="AF28" s="1329"/>
      <c r="AG28" s="1329"/>
      <c r="AH28" s="1329"/>
      <c r="AI28" s="1331" t="str">
        <f>IF(所得控除等!H10=0,"",所得控除等!H10)</f>
        <v/>
      </c>
      <c r="AJ28" s="1332"/>
      <c r="AK28" s="1332"/>
      <c r="AL28" s="1332"/>
      <c r="AM28" s="1332"/>
      <c r="AN28" s="1332"/>
      <c r="AO28" s="1332"/>
      <c r="AP28" s="1332"/>
      <c r="AQ28" s="1332"/>
      <c r="AR28" s="1332"/>
      <c r="AS28" s="1332"/>
      <c r="AT28" s="1332"/>
      <c r="AU28" s="1332"/>
      <c r="AV28" s="1332"/>
      <c r="AW28" s="1332"/>
      <c r="AX28" s="1332"/>
      <c r="AY28" s="1332"/>
      <c r="AZ28" s="1332"/>
      <c r="BA28" s="1332"/>
      <c r="BB28" s="1337"/>
      <c r="BC28" s="1338"/>
      <c r="BD28" s="1373"/>
      <c r="BE28" s="1473"/>
      <c r="BF28" s="1474"/>
      <c r="BG28" s="1474"/>
      <c r="BH28" s="1474"/>
      <c r="BI28" s="1478"/>
      <c r="BJ28" s="1478"/>
      <c r="BK28" s="1478"/>
      <c r="BL28" s="1455"/>
      <c r="BM28" s="1455"/>
      <c r="BN28" s="1455"/>
      <c r="BO28" s="1455"/>
      <c r="BP28" s="1455"/>
      <c r="BQ28" s="1455"/>
      <c r="BR28" s="1455"/>
      <c r="BS28" s="1455"/>
      <c r="BT28" s="1455"/>
      <c r="BU28" s="1455"/>
      <c r="BV28" s="1455"/>
      <c r="BW28" s="1455"/>
      <c r="BX28" s="1329"/>
      <c r="BY28" s="1329"/>
      <c r="BZ28" s="1329"/>
      <c r="CA28" s="1329"/>
      <c r="CB28" s="1453"/>
      <c r="CC28" s="1453"/>
      <c r="CD28" s="1453"/>
      <c r="CE28" s="1453"/>
      <c r="CF28" s="1453"/>
      <c r="CG28" s="1453"/>
      <c r="CH28" s="1453"/>
      <c r="CI28" s="1453"/>
      <c r="CJ28" s="1453"/>
      <c r="CK28" s="1453"/>
      <c r="CL28" s="1453"/>
      <c r="CM28" s="1453"/>
      <c r="CN28" s="1453"/>
      <c r="CO28" s="1454"/>
      <c r="CP28" s="221"/>
      <c r="CQ28" s="1375"/>
      <c r="CR28" s="1375"/>
      <c r="CS28" s="1375"/>
      <c r="CT28" s="150"/>
      <c r="CU28" s="150"/>
    </row>
    <row r="29" spans="1:99" ht="6" customHeight="1">
      <c r="A29" s="1372"/>
      <c r="B29" s="1372"/>
      <c r="C29" s="1372"/>
      <c r="D29" s="1372"/>
      <c r="E29" s="1310"/>
      <c r="F29" s="1311"/>
      <c r="G29" s="1311"/>
      <c r="H29" s="1311"/>
      <c r="I29" s="1311"/>
      <c r="J29" s="1311"/>
      <c r="K29" s="1311"/>
      <c r="L29" s="1311"/>
      <c r="M29" s="1311"/>
      <c r="N29" s="1329"/>
      <c r="O29" s="1329"/>
      <c r="P29" s="1329"/>
      <c r="Q29" s="1329"/>
      <c r="R29" s="1329"/>
      <c r="S29" s="1329"/>
      <c r="T29" s="1329"/>
      <c r="U29" s="1329"/>
      <c r="V29" s="1329"/>
      <c r="W29" s="1329"/>
      <c r="X29" s="1329"/>
      <c r="Y29" s="1329"/>
      <c r="Z29" s="1329"/>
      <c r="AA29" s="1329"/>
      <c r="AB29" s="1329"/>
      <c r="AC29" s="1329"/>
      <c r="AD29" s="1329"/>
      <c r="AE29" s="1329"/>
      <c r="AF29" s="1329"/>
      <c r="AG29" s="1329"/>
      <c r="AH29" s="1329"/>
      <c r="AI29" s="1333"/>
      <c r="AJ29" s="1334"/>
      <c r="AK29" s="1334"/>
      <c r="AL29" s="1334"/>
      <c r="AM29" s="1334"/>
      <c r="AN29" s="1334"/>
      <c r="AO29" s="1334"/>
      <c r="AP29" s="1334"/>
      <c r="AQ29" s="1334"/>
      <c r="AR29" s="1334"/>
      <c r="AS29" s="1334"/>
      <c r="AT29" s="1334"/>
      <c r="AU29" s="1334"/>
      <c r="AV29" s="1334"/>
      <c r="AW29" s="1334"/>
      <c r="AX29" s="1334"/>
      <c r="AY29" s="1334"/>
      <c r="AZ29" s="1334"/>
      <c r="BA29" s="1334"/>
      <c r="BB29" s="1339"/>
      <c r="BC29" s="1340"/>
      <c r="BD29" s="1373"/>
      <c r="BE29" s="1473"/>
      <c r="BF29" s="1474"/>
      <c r="BG29" s="1474"/>
      <c r="BH29" s="1474"/>
      <c r="BI29" s="1478"/>
      <c r="BJ29" s="1478"/>
      <c r="BK29" s="1478"/>
      <c r="BL29" s="1455" t="s">
        <v>56</v>
      </c>
      <c r="BM29" s="1455"/>
      <c r="BN29" s="1455"/>
      <c r="BO29" s="1455"/>
      <c r="BP29" s="1455"/>
      <c r="BQ29" s="1455"/>
      <c r="BR29" s="1455"/>
      <c r="BS29" s="1455"/>
      <c r="BT29" s="1455"/>
      <c r="BU29" s="1455"/>
      <c r="BV29" s="1455"/>
      <c r="BW29" s="1455"/>
      <c r="BX29" s="1329" t="s">
        <v>89</v>
      </c>
      <c r="BY29" s="1329"/>
      <c r="BZ29" s="1329"/>
      <c r="CA29" s="1329"/>
      <c r="CB29" s="1453" t="str">
        <f>IF(収入・所得!I11=0,"",収入・所得!I11)</f>
        <v/>
      </c>
      <c r="CC29" s="1453"/>
      <c r="CD29" s="1453"/>
      <c r="CE29" s="1453"/>
      <c r="CF29" s="1453"/>
      <c r="CG29" s="1453"/>
      <c r="CH29" s="1453"/>
      <c r="CI29" s="1453"/>
      <c r="CJ29" s="1453"/>
      <c r="CK29" s="1453"/>
      <c r="CL29" s="1453"/>
      <c r="CM29" s="1453"/>
      <c r="CN29" s="1453"/>
      <c r="CO29" s="1454"/>
      <c r="CP29" s="221"/>
      <c r="CQ29" s="1375"/>
      <c r="CR29" s="1375"/>
      <c r="CS29" s="1375"/>
      <c r="CT29" s="150"/>
      <c r="CU29" s="150"/>
    </row>
    <row r="30" spans="1:99" ht="6" customHeight="1">
      <c r="A30" s="1372"/>
      <c r="B30" s="1372"/>
      <c r="C30" s="1372"/>
      <c r="D30" s="1372"/>
      <c r="E30" s="1310"/>
      <c r="F30" s="1311"/>
      <c r="G30" s="1311"/>
      <c r="H30" s="1311"/>
      <c r="I30" s="1311"/>
      <c r="J30" s="1311"/>
      <c r="K30" s="1311"/>
      <c r="L30" s="1311"/>
      <c r="M30" s="1311"/>
      <c r="N30" s="1329"/>
      <c r="O30" s="1329"/>
      <c r="P30" s="1329"/>
      <c r="Q30" s="1329"/>
      <c r="R30" s="1329"/>
      <c r="S30" s="1329"/>
      <c r="T30" s="1329"/>
      <c r="U30" s="1329"/>
      <c r="V30" s="1329"/>
      <c r="W30" s="1329"/>
      <c r="X30" s="1329"/>
      <c r="Y30" s="1329"/>
      <c r="Z30" s="1329"/>
      <c r="AA30" s="1329"/>
      <c r="AB30" s="1329"/>
      <c r="AC30" s="1329"/>
      <c r="AD30" s="1329"/>
      <c r="AE30" s="1329"/>
      <c r="AF30" s="1329"/>
      <c r="AG30" s="1329"/>
      <c r="AH30" s="1329"/>
      <c r="AI30" s="1335"/>
      <c r="AJ30" s="1336"/>
      <c r="AK30" s="1336"/>
      <c r="AL30" s="1336"/>
      <c r="AM30" s="1336"/>
      <c r="AN30" s="1336"/>
      <c r="AO30" s="1336"/>
      <c r="AP30" s="1336"/>
      <c r="AQ30" s="1336"/>
      <c r="AR30" s="1336"/>
      <c r="AS30" s="1336"/>
      <c r="AT30" s="1336"/>
      <c r="AU30" s="1336"/>
      <c r="AV30" s="1336"/>
      <c r="AW30" s="1336"/>
      <c r="AX30" s="1336"/>
      <c r="AY30" s="1336"/>
      <c r="AZ30" s="1336"/>
      <c r="BA30" s="1336"/>
      <c r="BB30" s="1341"/>
      <c r="BC30" s="1342"/>
      <c r="BD30" s="1373"/>
      <c r="BE30" s="1473"/>
      <c r="BF30" s="1474"/>
      <c r="BG30" s="1474"/>
      <c r="BH30" s="1474"/>
      <c r="BI30" s="1478"/>
      <c r="BJ30" s="1478"/>
      <c r="BK30" s="1478"/>
      <c r="BL30" s="1455"/>
      <c r="BM30" s="1455"/>
      <c r="BN30" s="1455"/>
      <c r="BO30" s="1455"/>
      <c r="BP30" s="1455"/>
      <c r="BQ30" s="1455"/>
      <c r="BR30" s="1455"/>
      <c r="BS30" s="1455"/>
      <c r="BT30" s="1455"/>
      <c r="BU30" s="1455"/>
      <c r="BV30" s="1455"/>
      <c r="BW30" s="1455"/>
      <c r="BX30" s="1329"/>
      <c r="BY30" s="1329"/>
      <c r="BZ30" s="1329"/>
      <c r="CA30" s="1329"/>
      <c r="CB30" s="1453"/>
      <c r="CC30" s="1453"/>
      <c r="CD30" s="1453"/>
      <c r="CE30" s="1453"/>
      <c r="CF30" s="1453"/>
      <c r="CG30" s="1453"/>
      <c r="CH30" s="1453"/>
      <c r="CI30" s="1453"/>
      <c r="CJ30" s="1453"/>
      <c r="CK30" s="1453"/>
      <c r="CL30" s="1453"/>
      <c r="CM30" s="1453"/>
      <c r="CN30" s="1453"/>
      <c r="CO30" s="1454"/>
      <c r="CP30" s="221"/>
      <c r="CQ30" s="1375"/>
      <c r="CR30" s="1375"/>
      <c r="CS30" s="1375"/>
      <c r="CT30" s="150"/>
      <c r="CU30" s="150"/>
    </row>
    <row r="31" spans="1:99" ht="6" customHeight="1">
      <c r="A31" s="1372"/>
      <c r="B31" s="1372"/>
      <c r="C31" s="1372"/>
      <c r="D31" s="1372"/>
      <c r="E31" s="1310"/>
      <c r="F31" s="1311"/>
      <c r="G31" s="1311"/>
      <c r="H31" s="1311"/>
      <c r="I31" s="1311"/>
      <c r="J31" s="1311"/>
      <c r="K31" s="1311"/>
      <c r="L31" s="1311"/>
      <c r="M31" s="1311"/>
      <c r="N31" s="1329" t="str">
        <f>IF(所得控除等!C11=0,"",所得控除等!C11)</f>
        <v/>
      </c>
      <c r="O31" s="1329"/>
      <c r="P31" s="1329"/>
      <c r="Q31" s="1329"/>
      <c r="R31" s="1329"/>
      <c r="S31" s="1329"/>
      <c r="T31" s="1329"/>
      <c r="U31" s="1329"/>
      <c r="V31" s="1329"/>
      <c r="W31" s="1329"/>
      <c r="X31" s="1329"/>
      <c r="Y31" s="1329"/>
      <c r="Z31" s="1329"/>
      <c r="AA31" s="1329"/>
      <c r="AB31" s="1329"/>
      <c r="AC31" s="1329"/>
      <c r="AD31" s="1329"/>
      <c r="AE31" s="1329"/>
      <c r="AF31" s="1329"/>
      <c r="AG31" s="1329"/>
      <c r="AH31" s="1329"/>
      <c r="AI31" s="1331" t="str">
        <f>IF(所得控除等!H11=0,"",所得控除等!H11)</f>
        <v/>
      </c>
      <c r="AJ31" s="1332"/>
      <c r="AK31" s="1332"/>
      <c r="AL31" s="1332"/>
      <c r="AM31" s="1332"/>
      <c r="AN31" s="1332"/>
      <c r="AO31" s="1332"/>
      <c r="AP31" s="1332"/>
      <c r="AQ31" s="1332"/>
      <c r="AR31" s="1332"/>
      <c r="AS31" s="1332"/>
      <c r="AT31" s="1332"/>
      <c r="AU31" s="1332"/>
      <c r="AV31" s="1332"/>
      <c r="AW31" s="1332"/>
      <c r="AX31" s="1332"/>
      <c r="AY31" s="1332"/>
      <c r="AZ31" s="1332"/>
      <c r="BA31" s="1332"/>
      <c r="BB31" s="1337"/>
      <c r="BC31" s="1338"/>
      <c r="BD31" s="1373"/>
      <c r="BE31" s="1473"/>
      <c r="BF31" s="1474"/>
      <c r="BG31" s="1474"/>
      <c r="BH31" s="1474"/>
      <c r="BI31" s="1478"/>
      <c r="BJ31" s="1478"/>
      <c r="BK31" s="1478"/>
      <c r="BL31" s="1455"/>
      <c r="BM31" s="1455"/>
      <c r="BN31" s="1455"/>
      <c r="BO31" s="1455"/>
      <c r="BP31" s="1455"/>
      <c r="BQ31" s="1455"/>
      <c r="BR31" s="1455"/>
      <c r="BS31" s="1455"/>
      <c r="BT31" s="1455"/>
      <c r="BU31" s="1455"/>
      <c r="BV31" s="1455"/>
      <c r="BW31" s="1455"/>
      <c r="BX31" s="1329"/>
      <c r="BY31" s="1329"/>
      <c r="BZ31" s="1329"/>
      <c r="CA31" s="1329"/>
      <c r="CB31" s="1453"/>
      <c r="CC31" s="1453"/>
      <c r="CD31" s="1453"/>
      <c r="CE31" s="1453"/>
      <c r="CF31" s="1453"/>
      <c r="CG31" s="1453"/>
      <c r="CH31" s="1453"/>
      <c r="CI31" s="1453"/>
      <c r="CJ31" s="1453"/>
      <c r="CK31" s="1453"/>
      <c r="CL31" s="1453"/>
      <c r="CM31" s="1453"/>
      <c r="CN31" s="1453"/>
      <c r="CO31" s="1454"/>
      <c r="CP31" s="221"/>
      <c r="CQ31" s="1375"/>
      <c r="CR31" s="1375"/>
      <c r="CS31" s="1375"/>
      <c r="CT31" s="150"/>
      <c r="CU31" s="150"/>
    </row>
    <row r="32" spans="1:99" ht="6" customHeight="1">
      <c r="A32" s="1372"/>
      <c r="B32" s="1372"/>
      <c r="C32" s="1372"/>
      <c r="D32" s="1372"/>
      <c r="E32" s="1310"/>
      <c r="F32" s="1311"/>
      <c r="G32" s="1311"/>
      <c r="H32" s="1311"/>
      <c r="I32" s="1311"/>
      <c r="J32" s="1311"/>
      <c r="K32" s="1311"/>
      <c r="L32" s="1311"/>
      <c r="M32" s="1311"/>
      <c r="N32" s="1329"/>
      <c r="O32" s="1329"/>
      <c r="P32" s="1329"/>
      <c r="Q32" s="1329"/>
      <c r="R32" s="1329"/>
      <c r="S32" s="1329"/>
      <c r="T32" s="1329"/>
      <c r="U32" s="1329"/>
      <c r="V32" s="1329"/>
      <c r="W32" s="1329"/>
      <c r="X32" s="1329"/>
      <c r="Y32" s="1329"/>
      <c r="Z32" s="1329"/>
      <c r="AA32" s="1329"/>
      <c r="AB32" s="1329"/>
      <c r="AC32" s="1329"/>
      <c r="AD32" s="1329"/>
      <c r="AE32" s="1329"/>
      <c r="AF32" s="1329"/>
      <c r="AG32" s="1329"/>
      <c r="AH32" s="1329"/>
      <c r="AI32" s="1333"/>
      <c r="AJ32" s="1334"/>
      <c r="AK32" s="1334"/>
      <c r="AL32" s="1334"/>
      <c r="AM32" s="1334"/>
      <c r="AN32" s="1334"/>
      <c r="AO32" s="1334"/>
      <c r="AP32" s="1334"/>
      <c r="AQ32" s="1334"/>
      <c r="AR32" s="1334"/>
      <c r="AS32" s="1334"/>
      <c r="AT32" s="1334"/>
      <c r="AU32" s="1334"/>
      <c r="AV32" s="1334"/>
      <c r="AW32" s="1334"/>
      <c r="AX32" s="1334"/>
      <c r="AY32" s="1334"/>
      <c r="AZ32" s="1334"/>
      <c r="BA32" s="1334"/>
      <c r="BB32" s="1339"/>
      <c r="BC32" s="1340"/>
      <c r="BD32" s="1373"/>
      <c r="BE32" s="1473"/>
      <c r="BF32" s="1474"/>
      <c r="BG32" s="1474"/>
      <c r="BH32" s="1474"/>
      <c r="BI32" s="1455" t="s">
        <v>54</v>
      </c>
      <c r="BJ32" s="1455"/>
      <c r="BK32" s="1455"/>
      <c r="BL32" s="1455"/>
      <c r="BM32" s="1455"/>
      <c r="BN32" s="1455"/>
      <c r="BO32" s="1455"/>
      <c r="BP32" s="1455"/>
      <c r="BQ32" s="1455"/>
      <c r="BR32" s="1455"/>
      <c r="BS32" s="1455"/>
      <c r="BT32" s="1455"/>
      <c r="BU32" s="1455"/>
      <c r="BV32" s="1455"/>
      <c r="BW32" s="1455"/>
      <c r="BX32" s="1329" t="s">
        <v>88</v>
      </c>
      <c r="BY32" s="1329"/>
      <c r="BZ32" s="1329"/>
      <c r="CA32" s="1329"/>
      <c r="CB32" s="1453" t="str">
        <f>IF(収入・所得!I12=0,"",収入・所得!I12)</f>
        <v/>
      </c>
      <c r="CC32" s="1453"/>
      <c r="CD32" s="1453"/>
      <c r="CE32" s="1453"/>
      <c r="CF32" s="1453"/>
      <c r="CG32" s="1453"/>
      <c r="CH32" s="1453"/>
      <c r="CI32" s="1453"/>
      <c r="CJ32" s="1453"/>
      <c r="CK32" s="1453"/>
      <c r="CL32" s="1453"/>
      <c r="CM32" s="1453"/>
      <c r="CN32" s="1453"/>
      <c r="CO32" s="1454"/>
      <c r="CP32" s="221"/>
      <c r="CQ32" s="1375"/>
      <c r="CR32" s="1375"/>
      <c r="CS32" s="1375"/>
      <c r="CT32" s="150"/>
      <c r="CU32" s="150"/>
    </row>
    <row r="33" spans="1:99" ht="6" customHeight="1">
      <c r="A33" s="1372"/>
      <c r="B33" s="1372"/>
      <c r="C33" s="1372"/>
      <c r="D33" s="1372"/>
      <c r="E33" s="1310"/>
      <c r="F33" s="1311"/>
      <c r="G33" s="1311"/>
      <c r="H33" s="1311"/>
      <c r="I33" s="1311"/>
      <c r="J33" s="1311"/>
      <c r="K33" s="1311"/>
      <c r="L33" s="1311"/>
      <c r="M33" s="1311"/>
      <c r="N33" s="1329"/>
      <c r="O33" s="1329"/>
      <c r="P33" s="1329"/>
      <c r="Q33" s="1329"/>
      <c r="R33" s="1329"/>
      <c r="S33" s="1329"/>
      <c r="T33" s="1329"/>
      <c r="U33" s="1329"/>
      <c r="V33" s="1329"/>
      <c r="W33" s="1329"/>
      <c r="X33" s="1329"/>
      <c r="Y33" s="1329"/>
      <c r="Z33" s="1329"/>
      <c r="AA33" s="1329"/>
      <c r="AB33" s="1329"/>
      <c r="AC33" s="1329"/>
      <c r="AD33" s="1329"/>
      <c r="AE33" s="1329"/>
      <c r="AF33" s="1329"/>
      <c r="AG33" s="1329"/>
      <c r="AH33" s="1329"/>
      <c r="AI33" s="1335"/>
      <c r="AJ33" s="1336"/>
      <c r="AK33" s="1336"/>
      <c r="AL33" s="1336"/>
      <c r="AM33" s="1336"/>
      <c r="AN33" s="1336"/>
      <c r="AO33" s="1336"/>
      <c r="AP33" s="1336"/>
      <c r="AQ33" s="1336"/>
      <c r="AR33" s="1336"/>
      <c r="AS33" s="1336"/>
      <c r="AT33" s="1336"/>
      <c r="AU33" s="1336"/>
      <c r="AV33" s="1336"/>
      <c r="AW33" s="1336"/>
      <c r="AX33" s="1336"/>
      <c r="AY33" s="1336"/>
      <c r="AZ33" s="1336"/>
      <c r="BA33" s="1336"/>
      <c r="BB33" s="1341"/>
      <c r="BC33" s="1342"/>
      <c r="BD33" s="1373"/>
      <c r="BE33" s="1473"/>
      <c r="BF33" s="1474"/>
      <c r="BG33" s="1474"/>
      <c r="BH33" s="1474"/>
      <c r="BI33" s="1455"/>
      <c r="BJ33" s="1455"/>
      <c r="BK33" s="1455"/>
      <c r="BL33" s="1455"/>
      <c r="BM33" s="1455"/>
      <c r="BN33" s="1455"/>
      <c r="BO33" s="1455"/>
      <c r="BP33" s="1455"/>
      <c r="BQ33" s="1455"/>
      <c r="BR33" s="1455"/>
      <c r="BS33" s="1455"/>
      <c r="BT33" s="1455"/>
      <c r="BU33" s="1455"/>
      <c r="BV33" s="1455"/>
      <c r="BW33" s="1455"/>
      <c r="BX33" s="1329"/>
      <c r="BY33" s="1329"/>
      <c r="BZ33" s="1329"/>
      <c r="CA33" s="1329"/>
      <c r="CB33" s="1453"/>
      <c r="CC33" s="1453"/>
      <c r="CD33" s="1453"/>
      <c r="CE33" s="1453"/>
      <c r="CF33" s="1453"/>
      <c r="CG33" s="1453"/>
      <c r="CH33" s="1453"/>
      <c r="CI33" s="1453"/>
      <c r="CJ33" s="1453"/>
      <c r="CK33" s="1453"/>
      <c r="CL33" s="1453"/>
      <c r="CM33" s="1453"/>
      <c r="CN33" s="1453"/>
      <c r="CO33" s="1454"/>
      <c r="CP33" s="221"/>
      <c r="CQ33" s="1375"/>
      <c r="CR33" s="1375"/>
      <c r="CS33" s="1375"/>
      <c r="CT33" s="150"/>
      <c r="CU33" s="150"/>
    </row>
    <row r="34" spans="1:99" ht="6" customHeight="1">
      <c r="A34" s="1372"/>
      <c r="B34" s="1372"/>
      <c r="C34" s="1372"/>
      <c r="D34" s="1372"/>
      <c r="E34" s="1310"/>
      <c r="F34" s="1311"/>
      <c r="G34" s="1311"/>
      <c r="H34" s="1311"/>
      <c r="I34" s="1311"/>
      <c r="J34" s="1311"/>
      <c r="K34" s="1311"/>
      <c r="L34" s="1311"/>
      <c r="M34" s="1311"/>
      <c r="N34" s="1329" t="str">
        <f>IF(所得控除等!C12=0,"",所得控除等!C12)</f>
        <v/>
      </c>
      <c r="O34" s="1329"/>
      <c r="P34" s="1329"/>
      <c r="Q34" s="1329"/>
      <c r="R34" s="1329"/>
      <c r="S34" s="1329"/>
      <c r="T34" s="1329"/>
      <c r="U34" s="1329"/>
      <c r="V34" s="1329"/>
      <c r="W34" s="1329"/>
      <c r="X34" s="1329"/>
      <c r="Y34" s="1329"/>
      <c r="Z34" s="1329"/>
      <c r="AA34" s="1329"/>
      <c r="AB34" s="1329"/>
      <c r="AC34" s="1329"/>
      <c r="AD34" s="1329"/>
      <c r="AE34" s="1329"/>
      <c r="AF34" s="1329"/>
      <c r="AG34" s="1329"/>
      <c r="AH34" s="1329"/>
      <c r="AI34" s="1331" t="str">
        <f>IF(所得控除等!H12=0,"",所得控除等!H12)</f>
        <v/>
      </c>
      <c r="AJ34" s="1332"/>
      <c r="AK34" s="1332"/>
      <c r="AL34" s="1332"/>
      <c r="AM34" s="1332"/>
      <c r="AN34" s="1332"/>
      <c r="AO34" s="1332"/>
      <c r="AP34" s="1332"/>
      <c r="AQ34" s="1332"/>
      <c r="AR34" s="1332"/>
      <c r="AS34" s="1332"/>
      <c r="AT34" s="1332"/>
      <c r="AU34" s="1332"/>
      <c r="AV34" s="1332"/>
      <c r="AW34" s="1332"/>
      <c r="AX34" s="1332"/>
      <c r="AY34" s="1332"/>
      <c r="AZ34" s="1332"/>
      <c r="BA34" s="1332"/>
      <c r="BB34" s="1337"/>
      <c r="BC34" s="1338"/>
      <c r="BD34" s="1373"/>
      <c r="BE34" s="1473"/>
      <c r="BF34" s="1474"/>
      <c r="BG34" s="1474"/>
      <c r="BH34" s="1474"/>
      <c r="BI34" s="1455"/>
      <c r="BJ34" s="1455"/>
      <c r="BK34" s="1455"/>
      <c r="BL34" s="1455"/>
      <c r="BM34" s="1455"/>
      <c r="BN34" s="1455"/>
      <c r="BO34" s="1455"/>
      <c r="BP34" s="1455"/>
      <c r="BQ34" s="1455"/>
      <c r="BR34" s="1455"/>
      <c r="BS34" s="1455"/>
      <c r="BT34" s="1455"/>
      <c r="BU34" s="1455"/>
      <c r="BV34" s="1455"/>
      <c r="BW34" s="1455"/>
      <c r="BX34" s="1329"/>
      <c r="BY34" s="1329"/>
      <c r="BZ34" s="1329"/>
      <c r="CA34" s="1329"/>
      <c r="CB34" s="1453"/>
      <c r="CC34" s="1453"/>
      <c r="CD34" s="1453"/>
      <c r="CE34" s="1453"/>
      <c r="CF34" s="1453"/>
      <c r="CG34" s="1453"/>
      <c r="CH34" s="1453"/>
      <c r="CI34" s="1453"/>
      <c r="CJ34" s="1453"/>
      <c r="CK34" s="1453"/>
      <c r="CL34" s="1453"/>
      <c r="CM34" s="1453"/>
      <c r="CN34" s="1453"/>
      <c r="CO34" s="1454"/>
      <c r="CP34" s="221"/>
      <c r="CQ34" s="1375"/>
      <c r="CR34" s="1375"/>
      <c r="CS34" s="1375"/>
      <c r="CT34" s="150"/>
      <c r="CU34" s="150"/>
    </row>
    <row r="35" spans="1:99" ht="6" customHeight="1">
      <c r="A35" s="1372"/>
      <c r="B35" s="1372"/>
      <c r="C35" s="1372"/>
      <c r="D35" s="1372"/>
      <c r="E35" s="1310"/>
      <c r="F35" s="1311"/>
      <c r="G35" s="1311"/>
      <c r="H35" s="1311"/>
      <c r="I35" s="1311"/>
      <c r="J35" s="1311"/>
      <c r="K35" s="1311"/>
      <c r="L35" s="1311"/>
      <c r="M35" s="1311"/>
      <c r="N35" s="1329"/>
      <c r="O35" s="1329"/>
      <c r="P35" s="1329"/>
      <c r="Q35" s="1329"/>
      <c r="R35" s="1329"/>
      <c r="S35" s="1329"/>
      <c r="T35" s="1329"/>
      <c r="U35" s="1329"/>
      <c r="V35" s="1329"/>
      <c r="W35" s="1329"/>
      <c r="X35" s="1329"/>
      <c r="Y35" s="1329"/>
      <c r="Z35" s="1329"/>
      <c r="AA35" s="1329"/>
      <c r="AB35" s="1329"/>
      <c r="AC35" s="1329"/>
      <c r="AD35" s="1329"/>
      <c r="AE35" s="1329"/>
      <c r="AF35" s="1329"/>
      <c r="AG35" s="1329"/>
      <c r="AH35" s="1329"/>
      <c r="AI35" s="1333"/>
      <c r="AJ35" s="1334"/>
      <c r="AK35" s="1334"/>
      <c r="AL35" s="1334"/>
      <c r="AM35" s="1334"/>
      <c r="AN35" s="1334"/>
      <c r="AO35" s="1334"/>
      <c r="AP35" s="1334"/>
      <c r="AQ35" s="1334"/>
      <c r="AR35" s="1334"/>
      <c r="AS35" s="1334"/>
      <c r="AT35" s="1334"/>
      <c r="AU35" s="1334"/>
      <c r="AV35" s="1334"/>
      <c r="AW35" s="1334"/>
      <c r="AX35" s="1334"/>
      <c r="AY35" s="1334"/>
      <c r="AZ35" s="1334"/>
      <c r="BA35" s="1334"/>
      <c r="BB35" s="1339"/>
      <c r="BC35" s="1340"/>
      <c r="BD35" s="1373"/>
      <c r="BE35" s="1473"/>
      <c r="BF35" s="1474"/>
      <c r="BG35" s="1474"/>
      <c r="BH35" s="1474"/>
      <c r="BI35" s="1455" t="s">
        <v>87</v>
      </c>
      <c r="BJ35" s="1455"/>
      <c r="BK35" s="1455"/>
      <c r="BL35" s="1455"/>
      <c r="BM35" s="1455"/>
      <c r="BN35" s="1455"/>
      <c r="BO35" s="1455"/>
      <c r="BP35" s="1455"/>
      <c r="BQ35" s="1455"/>
      <c r="BR35" s="1455"/>
      <c r="BS35" s="1455"/>
      <c r="BT35" s="1455"/>
      <c r="BU35" s="1455"/>
      <c r="BV35" s="1455"/>
      <c r="BW35" s="1455"/>
      <c r="BX35" s="1329" t="s">
        <v>86</v>
      </c>
      <c r="BY35" s="1329"/>
      <c r="BZ35" s="1329"/>
      <c r="CA35" s="1329"/>
      <c r="CB35" s="1453" t="str">
        <f>IF(収入・所得!E28=0,"",収入・所得!E28)</f>
        <v/>
      </c>
      <c r="CC35" s="1453"/>
      <c r="CD35" s="1453"/>
      <c r="CE35" s="1453"/>
      <c r="CF35" s="1453"/>
      <c r="CG35" s="1453"/>
      <c r="CH35" s="1453"/>
      <c r="CI35" s="1453"/>
      <c r="CJ35" s="1453"/>
      <c r="CK35" s="1453"/>
      <c r="CL35" s="1453"/>
      <c r="CM35" s="1453"/>
      <c r="CN35" s="1453"/>
      <c r="CO35" s="1454"/>
      <c r="CP35" s="221"/>
      <c r="CQ35" s="1375"/>
      <c r="CR35" s="1375"/>
      <c r="CS35" s="1375"/>
      <c r="CT35" s="150"/>
      <c r="CU35" s="150"/>
    </row>
    <row r="36" spans="1:99" ht="6" customHeight="1">
      <c r="A36" s="1372"/>
      <c r="B36" s="1372"/>
      <c r="C36" s="1372"/>
      <c r="D36" s="1372"/>
      <c r="E36" s="1310"/>
      <c r="F36" s="1311"/>
      <c r="G36" s="1311"/>
      <c r="H36" s="1311"/>
      <c r="I36" s="1311"/>
      <c r="J36" s="1311"/>
      <c r="K36" s="1311"/>
      <c r="L36" s="1311"/>
      <c r="M36" s="1311"/>
      <c r="N36" s="1329"/>
      <c r="O36" s="1329"/>
      <c r="P36" s="1329"/>
      <c r="Q36" s="1329"/>
      <c r="R36" s="1329"/>
      <c r="S36" s="1329"/>
      <c r="T36" s="1329"/>
      <c r="U36" s="1329"/>
      <c r="V36" s="1329"/>
      <c r="W36" s="1329"/>
      <c r="X36" s="1329"/>
      <c r="Y36" s="1329"/>
      <c r="Z36" s="1329"/>
      <c r="AA36" s="1329"/>
      <c r="AB36" s="1329"/>
      <c r="AC36" s="1329"/>
      <c r="AD36" s="1329"/>
      <c r="AE36" s="1329"/>
      <c r="AF36" s="1329"/>
      <c r="AG36" s="1329"/>
      <c r="AH36" s="1329"/>
      <c r="AI36" s="1335"/>
      <c r="AJ36" s="1336"/>
      <c r="AK36" s="1336"/>
      <c r="AL36" s="1336"/>
      <c r="AM36" s="1336"/>
      <c r="AN36" s="1336"/>
      <c r="AO36" s="1336"/>
      <c r="AP36" s="1336"/>
      <c r="AQ36" s="1336"/>
      <c r="AR36" s="1336"/>
      <c r="AS36" s="1336"/>
      <c r="AT36" s="1336"/>
      <c r="AU36" s="1336"/>
      <c r="AV36" s="1336"/>
      <c r="AW36" s="1336"/>
      <c r="AX36" s="1336"/>
      <c r="AY36" s="1336"/>
      <c r="AZ36" s="1336"/>
      <c r="BA36" s="1336"/>
      <c r="BB36" s="1341"/>
      <c r="BC36" s="1342"/>
      <c r="BD36" s="1373"/>
      <c r="BE36" s="1473"/>
      <c r="BF36" s="1474"/>
      <c r="BG36" s="1474"/>
      <c r="BH36" s="1474"/>
      <c r="BI36" s="1455"/>
      <c r="BJ36" s="1455"/>
      <c r="BK36" s="1455"/>
      <c r="BL36" s="1455"/>
      <c r="BM36" s="1455"/>
      <c r="BN36" s="1455"/>
      <c r="BO36" s="1455"/>
      <c r="BP36" s="1455"/>
      <c r="BQ36" s="1455"/>
      <c r="BR36" s="1455"/>
      <c r="BS36" s="1455"/>
      <c r="BT36" s="1455"/>
      <c r="BU36" s="1455"/>
      <c r="BV36" s="1455"/>
      <c r="BW36" s="1455"/>
      <c r="BX36" s="1329"/>
      <c r="BY36" s="1329"/>
      <c r="BZ36" s="1329"/>
      <c r="CA36" s="1329"/>
      <c r="CB36" s="1453"/>
      <c r="CC36" s="1453"/>
      <c r="CD36" s="1453"/>
      <c r="CE36" s="1453"/>
      <c r="CF36" s="1453"/>
      <c r="CG36" s="1453"/>
      <c r="CH36" s="1453"/>
      <c r="CI36" s="1453"/>
      <c r="CJ36" s="1453"/>
      <c r="CK36" s="1453"/>
      <c r="CL36" s="1453"/>
      <c r="CM36" s="1453"/>
      <c r="CN36" s="1453"/>
      <c r="CO36" s="1454"/>
      <c r="CP36" s="221"/>
      <c r="CQ36" s="1375"/>
      <c r="CR36" s="1375"/>
      <c r="CS36" s="1375"/>
      <c r="CT36" s="150"/>
      <c r="CU36" s="150"/>
    </row>
    <row r="37" spans="1:99" ht="6" customHeight="1">
      <c r="A37" s="1372"/>
      <c r="B37" s="1372"/>
      <c r="C37" s="1372"/>
      <c r="D37" s="1372"/>
      <c r="E37" s="1310"/>
      <c r="F37" s="1311"/>
      <c r="G37" s="1311"/>
      <c r="H37" s="1311"/>
      <c r="I37" s="1311"/>
      <c r="J37" s="1311"/>
      <c r="K37" s="1311"/>
      <c r="L37" s="1311"/>
      <c r="M37" s="1311"/>
      <c r="N37" s="1308" t="s">
        <v>85</v>
      </c>
      <c r="O37" s="1308"/>
      <c r="P37" s="1308"/>
      <c r="Q37" s="1308"/>
      <c r="R37" s="1308"/>
      <c r="S37" s="1308"/>
      <c r="T37" s="1308"/>
      <c r="U37" s="1308"/>
      <c r="V37" s="1308"/>
      <c r="W37" s="1308"/>
      <c r="X37" s="1308"/>
      <c r="Y37" s="1308"/>
      <c r="Z37" s="1308"/>
      <c r="AA37" s="1308"/>
      <c r="AB37" s="1308"/>
      <c r="AC37" s="1308"/>
      <c r="AD37" s="1308"/>
      <c r="AE37" s="1308"/>
      <c r="AF37" s="1308"/>
      <c r="AG37" s="1308"/>
      <c r="AH37" s="1308"/>
      <c r="AI37" s="1331" t="str">
        <f>IF(SUM(AI28:BA36)=0,"",SUM(AI28:BA36))</f>
        <v/>
      </c>
      <c r="AJ37" s="1332"/>
      <c r="AK37" s="1332"/>
      <c r="AL37" s="1332"/>
      <c r="AM37" s="1332"/>
      <c r="AN37" s="1332"/>
      <c r="AO37" s="1332"/>
      <c r="AP37" s="1332"/>
      <c r="AQ37" s="1332"/>
      <c r="AR37" s="1332"/>
      <c r="AS37" s="1332"/>
      <c r="AT37" s="1332"/>
      <c r="AU37" s="1332"/>
      <c r="AV37" s="1332"/>
      <c r="AW37" s="1332"/>
      <c r="AX37" s="1332"/>
      <c r="AY37" s="1332"/>
      <c r="AZ37" s="1332"/>
      <c r="BA37" s="1332"/>
      <c r="BB37" s="1337"/>
      <c r="BC37" s="1338"/>
      <c r="BD37" s="1373"/>
      <c r="BE37" s="1473"/>
      <c r="BF37" s="1474"/>
      <c r="BG37" s="1474"/>
      <c r="BH37" s="1474"/>
      <c r="BI37" s="1455"/>
      <c r="BJ37" s="1455"/>
      <c r="BK37" s="1455"/>
      <c r="BL37" s="1455"/>
      <c r="BM37" s="1455"/>
      <c r="BN37" s="1455"/>
      <c r="BO37" s="1455"/>
      <c r="BP37" s="1455"/>
      <c r="BQ37" s="1455"/>
      <c r="BR37" s="1455"/>
      <c r="BS37" s="1455"/>
      <c r="BT37" s="1455"/>
      <c r="BU37" s="1455"/>
      <c r="BV37" s="1455"/>
      <c r="BW37" s="1455"/>
      <c r="BX37" s="1329"/>
      <c r="BY37" s="1329"/>
      <c r="BZ37" s="1329"/>
      <c r="CA37" s="1329"/>
      <c r="CB37" s="1453"/>
      <c r="CC37" s="1453"/>
      <c r="CD37" s="1453"/>
      <c r="CE37" s="1453"/>
      <c r="CF37" s="1453"/>
      <c r="CG37" s="1453"/>
      <c r="CH37" s="1453"/>
      <c r="CI37" s="1453"/>
      <c r="CJ37" s="1453"/>
      <c r="CK37" s="1453"/>
      <c r="CL37" s="1453"/>
      <c r="CM37" s="1453"/>
      <c r="CN37" s="1453"/>
      <c r="CO37" s="1454"/>
      <c r="CP37" s="221"/>
      <c r="CQ37" s="1375"/>
      <c r="CR37" s="1375"/>
      <c r="CS37" s="1375"/>
      <c r="CT37" s="150"/>
      <c r="CU37" s="150"/>
    </row>
    <row r="38" spans="1:99" ht="6" customHeight="1">
      <c r="A38" s="1372"/>
      <c r="B38" s="1372"/>
      <c r="C38" s="1372"/>
      <c r="D38" s="1372"/>
      <c r="E38" s="1310"/>
      <c r="F38" s="1311"/>
      <c r="G38" s="1311"/>
      <c r="H38" s="1311"/>
      <c r="I38" s="1311"/>
      <c r="J38" s="1311"/>
      <c r="K38" s="1311"/>
      <c r="L38" s="1311"/>
      <c r="M38" s="1311"/>
      <c r="N38" s="1308"/>
      <c r="O38" s="1308"/>
      <c r="P38" s="1308"/>
      <c r="Q38" s="1308"/>
      <c r="R38" s="1308"/>
      <c r="S38" s="1308"/>
      <c r="T38" s="1308"/>
      <c r="U38" s="1308"/>
      <c r="V38" s="1308"/>
      <c r="W38" s="1308"/>
      <c r="X38" s="1308"/>
      <c r="Y38" s="1308"/>
      <c r="Z38" s="1308"/>
      <c r="AA38" s="1308"/>
      <c r="AB38" s="1308"/>
      <c r="AC38" s="1308"/>
      <c r="AD38" s="1308"/>
      <c r="AE38" s="1308"/>
      <c r="AF38" s="1308"/>
      <c r="AG38" s="1308"/>
      <c r="AH38" s="1308"/>
      <c r="AI38" s="1333"/>
      <c r="AJ38" s="1334"/>
      <c r="AK38" s="1334"/>
      <c r="AL38" s="1334"/>
      <c r="AM38" s="1334"/>
      <c r="AN38" s="1334"/>
      <c r="AO38" s="1334"/>
      <c r="AP38" s="1334"/>
      <c r="AQ38" s="1334"/>
      <c r="AR38" s="1334"/>
      <c r="AS38" s="1334"/>
      <c r="AT38" s="1334"/>
      <c r="AU38" s="1334"/>
      <c r="AV38" s="1334"/>
      <c r="AW38" s="1334"/>
      <c r="AX38" s="1334"/>
      <c r="AY38" s="1334"/>
      <c r="AZ38" s="1334"/>
      <c r="BA38" s="1334"/>
      <c r="BB38" s="1339"/>
      <c r="BC38" s="1340"/>
      <c r="BD38" s="1373"/>
      <c r="BE38" s="1473"/>
      <c r="BF38" s="1474"/>
      <c r="BG38" s="1474"/>
      <c r="BH38" s="1474"/>
      <c r="BI38" s="1455" t="s">
        <v>84</v>
      </c>
      <c r="BJ38" s="1455"/>
      <c r="BK38" s="1455"/>
      <c r="BL38" s="1455"/>
      <c r="BM38" s="1455"/>
      <c r="BN38" s="1455"/>
      <c r="BO38" s="1455"/>
      <c r="BP38" s="1455"/>
      <c r="BQ38" s="1455"/>
      <c r="BR38" s="1455"/>
      <c r="BS38" s="1455"/>
      <c r="BT38" s="1455"/>
      <c r="BU38" s="1455"/>
      <c r="BV38" s="1455"/>
      <c r="BW38" s="1455"/>
      <c r="BX38" s="1329" t="s">
        <v>83</v>
      </c>
      <c r="BY38" s="1329"/>
      <c r="BZ38" s="1329"/>
      <c r="CA38" s="1329"/>
      <c r="CB38" s="1453" t="str">
        <f>IF(収入・所得!B40="配当等の所得について、申告不要制度を選択。","",IF(SUM(収入・所得!M34:O37)=0,"",SUM(収入・所得!M34:O37)))</f>
        <v/>
      </c>
      <c r="CC38" s="1453"/>
      <c r="CD38" s="1453"/>
      <c r="CE38" s="1453"/>
      <c r="CF38" s="1453"/>
      <c r="CG38" s="1453"/>
      <c r="CH38" s="1453"/>
      <c r="CI38" s="1453"/>
      <c r="CJ38" s="1453"/>
      <c r="CK38" s="1453"/>
      <c r="CL38" s="1453"/>
      <c r="CM38" s="1453"/>
      <c r="CN38" s="1453"/>
      <c r="CO38" s="1454"/>
      <c r="CP38" s="1306" t="str">
        <f>IF(収入・所得!B40="","",収入・所得!B40)</f>
        <v/>
      </c>
      <c r="CQ38" s="1307"/>
      <c r="CR38" s="1307"/>
      <c r="CS38" s="1307"/>
    </row>
    <row r="39" spans="1:99" ht="6" customHeight="1">
      <c r="A39" s="1372"/>
      <c r="B39" s="1372"/>
      <c r="C39" s="1372"/>
      <c r="D39" s="1372"/>
      <c r="E39" s="1310"/>
      <c r="F39" s="1311"/>
      <c r="G39" s="1311"/>
      <c r="H39" s="1311"/>
      <c r="I39" s="1311"/>
      <c r="J39" s="1311"/>
      <c r="K39" s="1311"/>
      <c r="L39" s="1311"/>
      <c r="M39" s="1311"/>
      <c r="N39" s="1308"/>
      <c r="O39" s="1308"/>
      <c r="P39" s="1308"/>
      <c r="Q39" s="1308"/>
      <c r="R39" s="1308"/>
      <c r="S39" s="1308"/>
      <c r="T39" s="1308"/>
      <c r="U39" s="1308"/>
      <c r="V39" s="1308"/>
      <c r="W39" s="1308"/>
      <c r="X39" s="1308"/>
      <c r="Y39" s="1308"/>
      <c r="Z39" s="1308"/>
      <c r="AA39" s="1308"/>
      <c r="AB39" s="1308"/>
      <c r="AC39" s="1308"/>
      <c r="AD39" s="1308"/>
      <c r="AE39" s="1308"/>
      <c r="AF39" s="1308"/>
      <c r="AG39" s="1308"/>
      <c r="AH39" s="1308"/>
      <c r="AI39" s="1335"/>
      <c r="AJ39" s="1336"/>
      <c r="AK39" s="1336"/>
      <c r="AL39" s="1336"/>
      <c r="AM39" s="1336"/>
      <c r="AN39" s="1336"/>
      <c r="AO39" s="1336"/>
      <c r="AP39" s="1336"/>
      <c r="AQ39" s="1336"/>
      <c r="AR39" s="1336"/>
      <c r="AS39" s="1336"/>
      <c r="AT39" s="1336"/>
      <c r="AU39" s="1336"/>
      <c r="AV39" s="1336"/>
      <c r="AW39" s="1336"/>
      <c r="AX39" s="1336"/>
      <c r="AY39" s="1336"/>
      <c r="AZ39" s="1336"/>
      <c r="BA39" s="1336"/>
      <c r="BB39" s="1341"/>
      <c r="BC39" s="1342"/>
      <c r="BD39" s="1373"/>
      <c r="BE39" s="1473"/>
      <c r="BF39" s="1474"/>
      <c r="BG39" s="1474"/>
      <c r="BH39" s="1474"/>
      <c r="BI39" s="1455"/>
      <c r="BJ39" s="1455"/>
      <c r="BK39" s="1455"/>
      <c r="BL39" s="1455"/>
      <c r="BM39" s="1455"/>
      <c r="BN39" s="1455"/>
      <c r="BO39" s="1455"/>
      <c r="BP39" s="1455"/>
      <c r="BQ39" s="1455"/>
      <c r="BR39" s="1455"/>
      <c r="BS39" s="1455"/>
      <c r="BT39" s="1455"/>
      <c r="BU39" s="1455"/>
      <c r="BV39" s="1455"/>
      <c r="BW39" s="1455"/>
      <c r="BX39" s="1329"/>
      <c r="BY39" s="1329"/>
      <c r="BZ39" s="1329"/>
      <c r="CA39" s="1329"/>
      <c r="CB39" s="1453"/>
      <c r="CC39" s="1453"/>
      <c r="CD39" s="1453"/>
      <c r="CE39" s="1453"/>
      <c r="CF39" s="1453"/>
      <c r="CG39" s="1453"/>
      <c r="CH39" s="1453"/>
      <c r="CI39" s="1453"/>
      <c r="CJ39" s="1453"/>
      <c r="CK39" s="1453"/>
      <c r="CL39" s="1453"/>
      <c r="CM39" s="1453"/>
      <c r="CN39" s="1453"/>
      <c r="CO39" s="1454"/>
      <c r="CP39" s="1306"/>
      <c r="CQ39" s="1307"/>
      <c r="CR39" s="1307"/>
      <c r="CS39" s="1307"/>
    </row>
    <row r="40" spans="1:99" ht="6" customHeight="1">
      <c r="A40" s="1372"/>
      <c r="B40" s="1372"/>
      <c r="C40" s="1372"/>
      <c r="D40" s="1372"/>
      <c r="E40" s="1310" t="s">
        <v>82</v>
      </c>
      <c r="F40" s="1311"/>
      <c r="G40" s="1311"/>
      <c r="H40" s="1311"/>
      <c r="I40" s="1311"/>
      <c r="J40" s="1311"/>
      <c r="K40" s="1311"/>
      <c r="L40" s="1311"/>
      <c r="M40" s="1311"/>
      <c r="N40" s="1308" t="s">
        <v>81</v>
      </c>
      <c r="O40" s="1308"/>
      <c r="P40" s="1308"/>
      <c r="Q40" s="1308"/>
      <c r="R40" s="1308"/>
      <c r="S40" s="1308"/>
      <c r="T40" s="1308"/>
      <c r="U40" s="1308"/>
      <c r="V40" s="1308"/>
      <c r="W40" s="1308"/>
      <c r="X40" s="1308"/>
      <c r="Y40" s="1308"/>
      <c r="Z40" s="1308"/>
      <c r="AA40" s="1308"/>
      <c r="AB40" s="1308"/>
      <c r="AC40" s="1308"/>
      <c r="AD40" s="1308"/>
      <c r="AE40" s="1308"/>
      <c r="AF40" s="1308"/>
      <c r="AG40" s="1308"/>
      <c r="AH40" s="1308"/>
      <c r="AI40" s="1308" t="s">
        <v>80</v>
      </c>
      <c r="AJ40" s="1308"/>
      <c r="AK40" s="1308"/>
      <c r="AL40" s="1308"/>
      <c r="AM40" s="1308"/>
      <c r="AN40" s="1308"/>
      <c r="AO40" s="1308"/>
      <c r="AP40" s="1308"/>
      <c r="AQ40" s="1308"/>
      <c r="AR40" s="1308"/>
      <c r="AS40" s="1308"/>
      <c r="AT40" s="1308"/>
      <c r="AU40" s="1308"/>
      <c r="AV40" s="1308"/>
      <c r="AW40" s="1308"/>
      <c r="AX40" s="1308"/>
      <c r="AY40" s="1308"/>
      <c r="AZ40" s="1308"/>
      <c r="BA40" s="1308"/>
      <c r="BB40" s="1308"/>
      <c r="BC40" s="1330"/>
      <c r="BD40" s="1373"/>
      <c r="BE40" s="1473"/>
      <c r="BF40" s="1474"/>
      <c r="BG40" s="1474"/>
      <c r="BH40" s="1474"/>
      <c r="BI40" s="1455"/>
      <c r="BJ40" s="1455"/>
      <c r="BK40" s="1455"/>
      <c r="BL40" s="1455"/>
      <c r="BM40" s="1455"/>
      <c r="BN40" s="1455"/>
      <c r="BO40" s="1455"/>
      <c r="BP40" s="1455"/>
      <c r="BQ40" s="1455"/>
      <c r="BR40" s="1455"/>
      <c r="BS40" s="1455"/>
      <c r="BT40" s="1455"/>
      <c r="BU40" s="1455"/>
      <c r="BV40" s="1455"/>
      <c r="BW40" s="1455"/>
      <c r="BX40" s="1329"/>
      <c r="BY40" s="1329"/>
      <c r="BZ40" s="1329"/>
      <c r="CA40" s="1329"/>
      <c r="CB40" s="1453"/>
      <c r="CC40" s="1453"/>
      <c r="CD40" s="1453"/>
      <c r="CE40" s="1453"/>
      <c r="CF40" s="1453"/>
      <c r="CG40" s="1453"/>
      <c r="CH40" s="1453"/>
      <c r="CI40" s="1453"/>
      <c r="CJ40" s="1453"/>
      <c r="CK40" s="1453"/>
      <c r="CL40" s="1453"/>
      <c r="CM40" s="1453"/>
      <c r="CN40" s="1453"/>
      <c r="CO40" s="1454"/>
      <c r="CP40" s="1306"/>
      <c r="CQ40" s="1307"/>
      <c r="CR40" s="1307"/>
      <c r="CS40" s="1307"/>
    </row>
    <row r="41" spans="1:99" ht="6" customHeight="1">
      <c r="A41" s="1372"/>
      <c r="B41" s="1372"/>
      <c r="C41" s="1372"/>
      <c r="D41" s="1372"/>
      <c r="E41" s="1310"/>
      <c r="F41" s="1311"/>
      <c r="G41" s="1311"/>
      <c r="H41" s="1311"/>
      <c r="I41" s="1311"/>
      <c r="J41" s="1311"/>
      <c r="K41" s="1311"/>
      <c r="L41" s="1311"/>
      <c r="M41" s="1311"/>
      <c r="N41" s="1308"/>
      <c r="O41" s="1308"/>
      <c r="P41" s="1308"/>
      <c r="Q41" s="1308"/>
      <c r="R41" s="1308"/>
      <c r="S41" s="1308"/>
      <c r="T41" s="1308"/>
      <c r="U41" s="1308"/>
      <c r="V41" s="1308"/>
      <c r="W41" s="1308"/>
      <c r="X41" s="1308"/>
      <c r="Y41" s="1308"/>
      <c r="Z41" s="1308"/>
      <c r="AA41" s="1308"/>
      <c r="AB41" s="1308"/>
      <c r="AC41" s="1308"/>
      <c r="AD41" s="1308"/>
      <c r="AE41" s="1308"/>
      <c r="AF41" s="1308"/>
      <c r="AG41" s="1308"/>
      <c r="AH41" s="1308"/>
      <c r="AI41" s="1308"/>
      <c r="AJ41" s="1308"/>
      <c r="AK41" s="1308"/>
      <c r="AL41" s="1308"/>
      <c r="AM41" s="1308"/>
      <c r="AN41" s="1308"/>
      <c r="AO41" s="1308"/>
      <c r="AP41" s="1308"/>
      <c r="AQ41" s="1308"/>
      <c r="AR41" s="1308"/>
      <c r="AS41" s="1308"/>
      <c r="AT41" s="1308"/>
      <c r="AU41" s="1308"/>
      <c r="AV41" s="1308"/>
      <c r="AW41" s="1308"/>
      <c r="AX41" s="1308"/>
      <c r="AY41" s="1308"/>
      <c r="AZ41" s="1308"/>
      <c r="BA41" s="1308"/>
      <c r="BB41" s="1308"/>
      <c r="BC41" s="1330"/>
      <c r="BD41" s="1373"/>
      <c r="BE41" s="1473"/>
      <c r="BF41" s="1474"/>
      <c r="BG41" s="1474"/>
      <c r="BH41" s="1474"/>
      <c r="BI41" s="1455" t="s">
        <v>79</v>
      </c>
      <c r="BJ41" s="1455"/>
      <c r="BK41" s="1455"/>
      <c r="BL41" s="1455"/>
      <c r="BM41" s="1455"/>
      <c r="BN41" s="1455"/>
      <c r="BO41" s="1455"/>
      <c r="BP41" s="1455"/>
      <c r="BQ41" s="1455"/>
      <c r="BR41" s="1455"/>
      <c r="BS41" s="1455"/>
      <c r="BT41" s="1455"/>
      <c r="BU41" s="1455"/>
      <c r="BV41" s="1455"/>
      <c r="BW41" s="1455"/>
      <c r="BX41" s="1329" t="s">
        <v>78</v>
      </c>
      <c r="BY41" s="1329"/>
      <c r="BZ41" s="1329"/>
      <c r="CA41" s="1329"/>
      <c r="CB41" s="1453" t="str">
        <f>IF(収入・所得!E107=0,"",収入・所得!E107)</f>
        <v/>
      </c>
      <c r="CC41" s="1453"/>
      <c r="CD41" s="1453"/>
      <c r="CE41" s="1453"/>
      <c r="CF41" s="1453"/>
      <c r="CG41" s="1453"/>
      <c r="CH41" s="1453"/>
      <c r="CI41" s="1453"/>
      <c r="CJ41" s="1453"/>
      <c r="CK41" s="1453"/>
      <c r="CL41" s="1453"/>
      <c r="CM41" s="1453"/>
      <c r="CN41" s="1453"/>
      <c r="CO41" s="1454"/>
      <c r="CP41" s="1306"/>
      <c r="CQ41" s="1307"/>
      <c r="CR41" s="1307"/>
      <c r="CS41" s="1307"/>
    </row>
    <row r="42" spans="1:99" ht="6" customHeight="1">
      <c r="A42" s="1372"/>
      <c r="B42" s="1372"/>
      <c r="C42" s="1372"/>
      <c r="D42" s="1372"/>
      <c r="E42" s="1310"/>
      <c r="F42" s="1311"/>
      <c r="G42" s="1311"/>
      <c r="H42" s="1311"/>
      <c r="I42" s="1311"/>
      <c r="J42" s="1311"/>
      <c r="K42" s="1311"/>
      <c r="L42" s="1311"/>
      <c r="M42" s="1311"/>
      <c r="N42" s="1343" t="str">
        <f>IF(所得控除等!M35=0,"",所得控除等!E35+所得控除等!J35)</f>
        <v/>
      </c>
      <c r="O42" s="1344"/>
      <c r="P42" s="1344"/>
      <c r="Q42" s="1344"/>
      <c r="R42" s="1344"/>
      <c r="S42" s="1344"/>
      <c r="T42" s="1344"/>
      <c r="U42" s="1344"/>
      <c r="V42" s="1344"/>
      <c r="W42" s="1344"/>
      <c r="X42" s="1344"/>
      <c r="Y42" s="1344"/>
      <c r="Z42" s="1344"/>
      <c r="AA42" s="1344"/>
      <c r="AB42" s="1344"/>
      <c r="AC42" s="1344"/>
      <c r="AD42" s="1344"/>
      <c r="AE42" s="1344"/>
      <c r="AF42" s="1344"/>
      <c r="AG42" s="1351"/>
      <c r="AH42" s="1352"/>
      <c r="AI42" s="1343" t="str">
        <f>IF(所得控除等!M29=0,"",所得控除等!E29+所得控除等!J29)</f>
        <v/>
      </c>
      <c r="AJ42" s="1344"/>
      <c r="AK42" s="1344"/>
      <c r="AL42" s="1344"/>
      <c r="AM42" s="1344"/>
      <c r="AN42" s="1344"/>
      <c r="AO42" s="1344"/>
      <c r="AP42" s="1344"/>
      <c r="AQ42" s="1344"/>
      <c r="AR42" s="1344"/>
      <c r="AS42" s="1344"/>
      <c r="AT42" s="1344"/>
      <c r="AU42" s="1344"/>
      <c r="AV42" s="1344"/>
      <c r="AW42" s="1344"/>
      <c r="AX42" s="1344"/>
      <c r="AY42" s="1344"/>
      <c r="AZ42" s="1344"/>
      <c r="BA42" s="1344"/>
      <c r="BB42" s="1351"/>
      <c r="BC42" s="1379"/>
      <c r="BD42" s="1373"/>
      <c r="BE42" s="1473"/>
      <c r="BF42" s="1474"/>
      <c r="BG42" s="1474"/>
      <c r="BH42" s="1474"/>
      <c r="BI42" s="1455"/>
      <c r="BJ42" s="1455"/>
      <c r="BK42" s="1455"/>
      <c r="BL42" s="1455"/>
      <c r="BM42" s="1455"/>
      <c r="BN42" s="1455"/>
      <c r="BO42" s="1455"/>
      <c r="BP42" s="1455"/>
      <c r="BQ42" s="1455"/>
      <c r="BR42" s="1455"/>
      <c r="BS42" s="1455"/>
      <c r="BT42" s="1455"/>
      <c r="BU42" s="1455"/>
      <c r="BV42" s="1455"/>
      <c r="BW42" s="1455"/>
      <c r="BX42" s="1329"/>
      <c r="BY42" s="1329"/>
      <c r="BZ42" s="1329"/>
      <c r="CA42" s="1329"/>
      <c r="CB42" s="1453"/>
      <c r="CC42" s="1453"/>
      <c r="CD42" s="1453"/>
      <c r="CE42" s="1453"/>
      <c r="CF42" s="1453"/>
      <c r="CG42" s="1453"/>
      <c r="CH42" s="1453"/>
      <c r="CI42" s="1453"/>
      <c r="CJ42" s="1453"/>
      <c r="CK42" s="1453"/>
      <c r="CL42" s="1453"/>
      <c r="CM42" s="1453"/>
      <c r="CN42" s="1453"/>
      <c r="CO42" s="1454"/>
      <c r="CP42" s="1306"/>
      <c r="CQ42" s="1307"/>
      <c r="CR42" s="1307"/>
      <c r="CS42" s="1307"/>
    </row>
    <row r="43" spans="1:99" ht="6" customHeight="1">
      <c r="A43" s="1372"/>
      <c r="B43" s="1372"/>
      <c r="C43" s="1372"/>
      <c r="D43" s="1372"/>
      <c r="E43" s="1310"/>
      <c r="F43" s="1311"/>
      <c r="G43" s="1311"/>
      <c r="H43" s="1311"/>
      <c r="I43" s="1311"/>
      <c r="J43" s="1311"/>
      <c r="K43" s="1311"/>
      <c r="L43" s="1311"/>
      <c r="M43" s="1311"/>
      <c r="N43" s="1345"/>
      <c r="O43" s="1346"/>
      <c r="P43" s="1346"/>
      <c r="Q43" s="1346"/>
      <c r="R43" s="1346"/>
      <c r="S43" s="1346"/>
      <c r="T43" s="1346"/>
      <c r="U43" s="1346"/>
      <c r="V43" s="1346"/>
      <c r="W43" s="1346"/>
      <c r="X43" s="1346"/>
      <c r="Y43" s="1346"/>
      <c r="Z43" s="1346"/>
      <c r="AA43" s="1346"/>
      <c r="AB43" s="1346"/>
      <c r="AC43" s="1346"/>
      <c r="AD43" s="1346"/>
      <c r="AE43" s="1346"/>
      <c r="AF43" s="1346"/>
      <c r="AG43" s="1353"/>
      <c r="AH43" s="1354"/>
      <c r="AI43" s="1345"/>
      <c r="AJ43" s="1346"/>
      <c r="AK43" s="1346"/>
      <c r="AL43" s="1346"/>
      <c r="AM43" s="1346"/>
      <c r="AN43" s="1346"/>
      <c r="AO43" s="1346"/>
      <c r="AP43" s="1346"/>
      <c r="AQ43" s="1346"/>
      <c r="AR43" s="1346"/>
      <c r="AS43" s="1346"/>
      <c r="AT43" s="1346"/>
      <c r="AU43" s="1346"/>
      <c r="AV43" s="1346"/>
      <c r="AW43" s="1346"/>
      <c r="AX43" s="1346"/>
      <c r="AY43" s="1346"/>
      <c r="AZ43" s="1346"/>
      <c r="BA43" s="1346"/>
      <c r="BB43" s="1353"/>
      <c r="BC43" s="1380"/>
      <c r="BD43" s="1373"/>
      <c r="BE43" s="1473"/>
      <c r="BF43" s="1474"/>
      <c r="BG43" s="1474"/>
      <c r="BH43" s="1474"/>
      <c r="BI43" s="1455"/>
      <c r="BJ43" s="1455"/>
      <c r="BK43" s="1455"/>
      <c r="BL43" s="1455"/>
      <c r="BM43" s="1455"/>
      <c r="BN43" s="1455"/>
      <c r="BO43" s="1455"/>
      <c r="BP43" s="1455"/>
      <c r="BQ43" s="1455"/>
      <c r="BR43" s="1455"/>
      <c r="BS43" s="1455"/>
      <c r="BT43" s="1455"/>
      <c r="BU43" s="1455"/>
      <c r="BV43" s="1455"/>
      <c r="BW43" s="1455"/>
      <c r="BX43" s="1329"/>
      <c r="BY43" s="1329"/>
      <c r="BZ43" s="1329"/>
      <c r="CA43" s="1329"/>
      <c r="CB43" s="1453"/>
      <c r="CC43" s="1453"/>
      <c r="CD43" s="1453"/>
      <c r="CE43" s="1453"/>
      <c r="CF43" s="1453"/>
      <c r="CG43" s="1453"/>
      <c r="CH43" s="1453"/>
      <c r="CI43" s="1453"/>
      <c r="CJ43" s="1453"/>
      <c r="CK43" s="1453"/>
      <c r="CL43" s="1453"/>
      <c r="CM43" s="1453"/>
      <c r="CN43" s="1453"/>
      <c r="CO43" s="1454"/>
      <c r="CP43" s="1306"/>
      <c r="CQ43" s="1307"/>
      <c r="CR43" s="1307"/>
      <c r="CS43" s="1307"/>
    </row>
    <row r="44" spans="1:99" ht="6" customHeight="1">
      <c r="A44" s="1372"/>
      <c r="B44" s="1372"/>
      <c r="C44" s="1372"/>
      <c r="D44" s="1372"/>
      <c r="E44" s="1310"/>
      <c r="F44" s="1311"/>
      <c r="G44" s="1311"/>
      <c r="H44" s="1311"/>
      <c r="I44" s="1311"/>
      <c r="J44" s="1311"/>
      <c r="K44" s="1311"/>
      <c r="L44" s="1311"/>
      <c r="M44" s="1311"/>
      <c r="N44" s="1347"/>
      <c r="O44" s="1348"/>
      <c r="P44" s="1348"/>
      <c r="Q44" s="1348"/>
      <c r="R44" s="1348"/>
      <c r="S44" s="1348"/>
      <c r="T44" s="1348"/>
      <c r="U44" s="1348"/>
      <c r="V44" s="1348"/>
      <c r="W44" s="1348"/>
      <c r="X44" s="1348"/>
      <c r="Y44" s="1348"/>
      <c r="Z44" s="1348"/>
      <c r="AA44" s="1348"/>
      <c r="AB44" s="1348"/>
      <c r="AC44" s="1348"/>
      <c r="AD44" s="1348"/>
      <c r="AE44" s="1348"/>
      <c r="AF44" s="1348"/>
      <c r="AG44" s="1355"/>
      <c r="AH44" s="1356"/>
      <c r="AI44" s="1347"/>
      <c r="AJ44" s="1348"/>
      <c r="AK44" s="1348"/>
      <c r="AL44" s="1348"/>
      <c r="AM44" s="1348"/>
      <c r="AN44" s="1348"/>
      <c r="AO44" s="1348"/>
      <c r="AP44" s="1348"/>
      <c r="AQ44" s="1348"/>
      <c r="AR44" s="1348"/>
      <c r="AS44" s="1348"/>
      <c r="AT44" s="1348"/>
      <c r="AU44" s="1348"/>
      <c r="AV44" s="1348"/>
      <c r="AW44" s="1348"/>
      <c r="AX44" s="1348"/>
      <c r="AY44" s="1348"/>
      <c r="AZ44" s="1348"/>
      <c r="BA44" s="1348"/>
      <c r="BB44" s="1355"/>
      <c r="BC44" s="1381"/>
      <c r="BD44" s="1373"/>
      <c r="BE44" s="1473"/>
      <c r="BF44" s="1474"/>
      <c r="BG44" s="1474"/>
      <c r="BH44" s="1474"/>
      <c r="BI44" s="1478" t="s">
        <v>47</v>
      </c>
      <c r="BJ44" s="1478"/>
      <c r="BK44" s="1478"/>
      <c r="BL44" s="1455" t="s">
        <v>46</v>
      </c>
      <c r="BM44" s="1455"/>
      <c r="BN44" s="1455"/>
      <c r="BO44" s="1455"/>
      <c r="BP44" s="1455"/>
      <c r="BQ44" s="1455"/>
      <c r="BR44" s="1455"/>
      <c r="BS44" s="1455"/>
      <c r="BT44" s="1455"/>
      <c r="BU44" s="1455"/>
      <c r="BV44" s="1455"/>
      <c r="BW44" s="1455"/>
      <c r="BX44" s="1329" t="s">
        <v>77</v>
      </c>
      <c r="BY44" s="1329"/>
      <c r="BZ44" s="1329"/>
      <c r="CA44" s="1329"/>
      <c r="CB44" s="1453" t="str">
        <f>IF(収入・所得!F141=0,"",収入・所得!F141)</f>
        <v/>
      </c>
      <c r="CC44" s="1453"/>
      <c r="CD44" s="1453"/>
      <c r="CE44" s="1453"/>
      <c r="CF44" s="1453"/>
      <c r="CG44" s="1453"/>
      <c r="CH44" s="1453"/>
      <c r="CI44" s="1453"/>
      <c r="CJ44" s="1453"/>
      <c r="CK44" s="1453"/>
      <c r="CL44" s="1453"/>
      <c r="CM44" s="1453"/>
      <c r="CN44" s="1453"/>
      <c r="CO44" s="1454"/>
      <c r="CP44" s="1306"/>
      <c r="CQ44" s="1307"/>
      <c r="CR44" s="1307"/>
      <c r="CS44" s="1307"/>
    </row>
    <row r="45" spans="1:99" ht="6" customHeight="1">
      <c r="A45" s="1372"/>
      <c r="B45" s="1372"/>
      <c r="C45" s="1372"/>
      <c r="D45" s="1372"/>
      <c r="E45" s="1310"/>
      <c r="F45" s="1311"/>
      <c r="G45" s="1311"/>
      <c r="H45" s="1311"/>
      <c r="I45" s="1311"/>
      <c r="J45" s="1311"/>
      <c r="K45" s="1311"/>
      <c r="L45" s="1311"/>
      <c r="M45" s="1311"/>
      <c r="N45" s="1308" t="s">
        <v>76</v>
      </c>
      <c r="O45" s="1308"/>
      <c r="P45" s="1308"/>
      <c r="Q45" s="1308"/>
      <c r="R45" s="1308"/>
      <c r="S45" s="1308"/>
      <c r="T45" s="1308"/>
      <c r="U45" s="1308"/>
      <c r="V45" s="1308"/>
      <c r="W45" s="1308"/>
      <c r="X45" s="1308"/>
      <c r="Y45" s="1308"/>
      <c r="Z45" s="1308"/>
      <c r="AA45" s="1308"/>
      <c r="AB45" s="1308"/>
      <c r="AC45" s="1308"/>
      <c r="AD45" s="1308"/>
      <c r="AE45" s="1308"/>
      <c r="AF45" s="1308"/>
      <c r="AG45" s="1308"/>
      <c r="AH45" s="1308"/>
      <c r="AI45" s="1308" t="s">
        <v>75</v>
      </c>
      <c r="AJ45" s="1308"/>
      <c r="AK45" s="1308"/>
      <c r="AL45" s="1308"/>
      <c r="AM45" s="1308"/>
      <c r="AN45" s="1308"/>
      <c r="AO45" s="1308"/>
      <c r="AP45" s="1308"/>
      <c r="AQ45" s="1308"/>
      <c r="AR45" s="1308"/>
      <c r="AS45" s="1308"/>
      <c r="AT45" s="1308"/>
      <c r="AU45" s="1308"/>
      <c r="AV45" s="1308"/>
      <c r="AW45" s="1308"/>
      <c r="AX45" s="1308"/>
      <c r="AY45" s="1308"/>
      <c r="AZ45" s="1308"/>
      <c r="BA45" s="1308"/>
      <c r="BB45" s="1308"/>
      <c r="BC45" s="1330"/>
      <c r="BD45" s="1373"/>
      <c r="BE45" s="1473"/>
      <c r="BF45" s="1474"/>
      <c r="BG45" s="1474"/>
      <c r="BH45" s="1474"/>
      <c r="BI45" s="1478"/>
      <c r="BJ45" s="1478"/>
      <c r="BK45" s="1478"/>
      <c r="BL45" s="1455"/>
      <c r="BM45" s="1455"/>
      <c r="BN45" s="1455"/>
      <c r="BO45" s="1455"/>
      <c r="BP45" s="1455"/>
      <c r="BQ45" s="1455"/>
      <c r="BR45" s="1455"/>
      <c r="BS45" s="1455"/>
      <c r="BT45" s="1455"/>
      <c r="BU45" s="1455"/>
      <c r="BV45" s="1455"/>
      <c r="BW45" s="1455"/>
      <c r="BX45" s="1329"/>
      <c r="BY45" s="1329"/>
      <c r="BZ45" s="1329"/>
      <c r="CA45" s="1329"/>
      <c r="CB45" s="1453"/>
      <c r="CC45" s="1453"/>
      <c r="CD45" s="1453"/>
      <c r="CE45" s="1453"/>
      <c r="CF45" s="1453"/>
      <c r="CG45" s="1453"/>
      <c r="CH45" s="1453"/>
      <c r="CI45" s="1453"/>
      <c r="CJ45" s="1453"/>
      <c r="CK45" s="1453"/>
      <c r="CL45" s="1453"/>
      <c r="CM45" s="1453"/>
      <c r="CN45" s="1453"/>
      <c r="CO45" s="1454"/>
      <c r="CP45" s="1306"/>
      <c r="CQ45" s="1307"/>
      <c r="CR45" s="1307"/>
      <c r="CS45" s="1307"/>
    </row>
    <row r="46" spans="1:99" ht="6" customHeight="1">
      <c r="A46" s="1372"/>
      <c r="B46" s="1372"/>
      <c r="C46" s="1372"/>
      <c r="D46" s="1372"/>
      <c r="E46" s="1310"/>
      <c r="F46" s="1311"/>
      <c r="G46" s="1311"/>
      <c r="H46" s="1311"/>
      <c r="I46" s="1311"/>
      <c r="J46" s="1311"/>
      <c r="K46" s="1311"/>
      <c r="L46" s="1311"/>
      <c r="M46" s="1311"/>
      <c r="N46" s="1308"/>
      <c r="O46" s="1308"/>
      <c r="P46" s="1308"/>
      <c r="Q46" s="1308"/>
      <c r="R46" s="1308"/>
      <c r="S46" s="1308"/>
      <c r="T46" s="1308"/>
      <c r="U46" s="1308"/>
      <c r="V46" s="1308"/>
      <c r="W46" s="1308"/>
      <c r="X46" s="1308"/>
      <c r="Y46" s="1308"/>
      <c r="Z46" s="1308"/>
      <c r="AA46" s="1308"/>
      <c r="AB46" s="1308"/>
      <c r="AC46" s="1308"/>
      <c r="AD46" s="1308"/>
      <c r="AE46" s="1308"/>
      <c r="AF46" s="1308"/>
      <c r="AG46" s="1308"/>
      <c r="AH46" s="1308"/>
      <c r="AI46" s="1308"/>
      <c r="AJ46" s="1308"/>
      <c r="AK46" s="1308"/>
      <c r="AL46" s="1308"/>
      <c r="AM46" s="1308"/>
      <c r="AN46" s="1308"/>
      <c r="AO46" s="1308"/>
      <c r="AP46" s="1308"/>
      <c r="AQ46" s="1308"/>
      <c r="AR46" s="1308"/>
      <c r="AS46" s="1308"/>
      <c r="AT46" s="1308"/>
      <c r="AU46" s="1308"/>
      <c r="AV46" s="1308"/>
      <c r="AW46" s="1308"/>
      <c r="AX46" s="1308"/>
      <c r="AY46" s="1308"/>
      <c r="AZ46" s="1308"/>
      <c r="BA46" s="1308"/>
      <c r="BB46" s="1308"/>
      <c r="BC46" s="1330"/>
      <c r="BD46" s="1373"/>
      <c r="BE46" s="1473"/>
      <c r="BF46" s="1474"/>
      <c r="BG46" s="1474"/>
      <c r="BH46" s="1474"/>
      <c r="BI46" s="1478"/>
      <c r="BJ46" s="1478"/>
      <c r="BK46" s="1478"/>
      <c r="BL46" s="1455"/>
      <c r="BM46" s="1455"/>
      <c r="BN46" s="1455"/>
      <c r="BO46" s="1455"/>
      <c r="BP46" s="1455"/>
      <c r="BQ46" s="1455"/>
      <c r="BR46" s="1455"/>
      <c r="BS46" s="1455"/>
      <c r="BT46" s="1455"/>
      <c r="BU46" s="1455"/>
      <c r="BV46" s="1455"/>
      <c r="BW46" s="1455"/>
      <c r="BX46" s="1329"/>
      <c r="BY46" s="1329"/>
      <c r="BZ46" s="1329"/>
      <c r="CA46" s="1329"/>
      <c r="CB46" s="1453"/>
      <c r="CC46" s="1453"/>
      <c r="CD46" s="1453"/>
      <c r="CE46" s="1453"/>
      <c r="CF46" s="1453"/>
      <c r="CG46" s="1453"/>
      <c r="CH46" s="1453"/>
      <c r="CI46" s="1453"/>
      <c r="CJ46" s="1453"/>
      <c r="CK46" s="1453"/>
      <c r="CL46" s="1453"/>
      <c r="CM46" s="1453"/>
      <c r="CN46" s="1453"/>
      <c r="CO46" s="1454"/>
      <c r="CP46" s="1306"/>
      <c r="CQ46" s="1307"/>
      <c r="CR46" s="1307"/>
      <c r="CS46" s="1307"/>
    </row>
    <row r="47" spans="1:99" ht="6" customHeight="1">
      <c r="A47" s="1372"/>
      <c r="B47" s="1372"/>
      <c r="C47" s="1372"/>
      <c r="D47" s="1372"/>
      <c r="E47" s="1310"/>
      <c r="F47" s="1311"/>
      <c r="G47" s="1311"/>
      <c r="H47" s="1311"/>
      <c r="I47" s="1311"/>
      <c r="J47" s="1311"/>
      <c r="K47" s="1311"/>
      <c r="L47" s="1311"/>
      <c r="M47" s="1311"/>
      <c r="N47" s="1343" t="str">
        <f>IF(所得控除等!M37=0,"",所得控除等!E37+所得控除等!J37)</f>
        <v/>
      </c>
      <c r="O47" s="1344"/>
      <c r="P47" s="1344"/>
      <c r="Q47" s="1344"/>
      <c r="R47" s="1344"/>
      <c r="S47" s="1344"/>
      <c r="T47" s="1344"/>
      <c r="U47" s="1344"/>
      <c r="V47" s="1344"/>
      <c r="W47" s="1344"/>
      <c r="X47" s="1344"/>
      <c r="Y47" s="1344"/>
      <c r="Z47" s="1344"/>
      <c r="AA47" s="1344"/>
      <c r="AB47" s="1344"/>
      <c r="AC47" s="1344"/>
      <c r="AD47" s="1344"/>
      <c r="AE47" s="1344"/>
      <c r="AF47" s="1344"/>
      <c r="AG47" s="1351"/>
      <c r="AH47" s="1352"/>
      <c r="AI47" s="1343" t="str">
        <f>IF(所得控除等!M31=0,"",所得控除等!E31+所得控除等!J31)</f>
        <v/>
      </c>
      <c r="AJ47" s="1344"/>
      <c r="AK47" s="1344"/>
      <c r="AL47" s="1344"/>
      <c r="AM47" s="1344"/>
      <c r="AN47" s="1344"/>
      <c r="AO47" s="1344"/>
      <c r="AP47" s="1344"/>
      <c r="AQ47" s="1344"/>
      <c r="AR47" s="1344"/>
      <c r="AS47" s="1344"/>
      <c r="AT47" s="1344"/>
      <c r="AU47" s="1344"/>
      <c r="AV47" s="1344"/>
      <c r="AW47" s="1344"/>
      <c r="AX47" s="1344"/>
      <c r="AY47" s="1344"/>
      <c r="AZ47" s="1344"/>
      <c r="BA47" s="1344"/>
      <c r="BB47" s="1351"/>
      <c r="BC47" s="1379"/>
      <c r="BD47" s="1373"/>
      <c r="BE47" s="1473"/>
      <c r="BF47" s="1474"/>
      <c r="BG47" s="1474"/>
      <c r="BH47" s="1474"/>
      <c r="BI47" s="1478"/>
      <c r="BJ47" s="1478"/>
      <c r="BK47" s="1478"/>
      <c r="BL47" s="1458" t="s">
        <v>43</v>
      </c>
      <c r="BM47" s="1458"/>
      <c r="BN47" s="1458"/>
      <c r="BO47" s="1458"/>
      <c r="BP47" s="1458"/>
      <c r="BQ47" s="1458"/>
      <c r="BR47" s="1458"/>
      <c r="BS47" s="1458"/>
      <c r="BT47" s="1458"/>
      <c r="BU47" s="1458"/>
      <c r="BV47" s="1458"/>
      <c r="BW47" s="1458"/>
      <c r="BX47" s="1329" t="s">
        <v>74</v>
      </c>
      <c r="BY47" s="1329"/>
      <c r="BZ47" s="1329"/>
      <c r="CA47" s="1329"/>
      <c r="CB47" s="1453" t="str">
        <f>IF(収入・所得!M160=0,"",収入・所得!M160)</f>
        <v/>
      </c>
      <c r="CC47" s="1453"/>
      <c r="CD47" s="1453"/>
      <c r="CE47" s="1453"/>
      <c r="CF47" s="1453"/>
      <c r="CG47" s="1453"/>
      <c r="CH47" s="1453"/>
      <c r="CI47" s="1453"/>
      <c r="CJ47" s="1453"/>
      <c r="CK47" s="1453"/>
      <c r="CL47" s="1453"/>
      <c r="CM47" s="1453"/>
      <c r="CN47" s="1453"/>
      <c r="CO47" s="1454"/>
      <c r="CP47" s="1306"/>
      <c r="CQ47" s="1307"/>
      <c r="CR47" s="1307"/>
      <c r="CS47" s="1307"/>
    </row>
    <row r="48" spans="1:99" ht="6" customHeight="1">
      <c r="A48" s="1372"/>
      <c r="B48" s="1372"/>
      <c r="C48" s="1372"/>
      <c r="D48" s="1372"/>
      <c r="E48" s="1310"/>
      <c r="F48" s="1311"/>
      <c r="G48" s="1311"/>
      <c r="H48" s="1311"/>
      <c r="I48" s="1311"/>
      <c r="J48" s="1311"/>
      <c r="K48" s="1311"/>
      <c r="L48" s="1311"/>
      <c r="M48" s="1311"/>
      <c r="N48" s="1345"/>
      <c r="O48" s="1346"/>
      <c r="P48" s="1346"/>
      <c r="Q48" s="1346"/>
      <c r="R48" s="1346"/>
      <c r="S48" s="1346"/>
      <c r="T48" s="1346"/>
      <c r="U48" s="1346"/>
      <c r="V48" s="1346"/>
      <c r="W48" s="1346"/>
      <c r="X48" s="1346"/>
      <c r="Y48" s="1346"/>
      <c r="Z48" s="1346"/>
      <c r="AA48" s="1346"/>
      <c r="AB48" s="1346"/>
      <c r="AC48" s="1346"/>
      <c r="AD48" s="1346"/>
      <c r="AE48" s="1346"/>
      <c r="AF48" s="1346"/>
      <c r="AG48" s="1353"/>
      <c r="AH48" s="1354"/>
      <c r="AI48" s="1345"/>
      <c r="AJ48" s="1346"/>
      <c r="AK48" s="1346"/>
      <c r="AL48" s="1346"/>
      <c r="AM48" s="1346"/>
      <c r="AN48" s="1346"/>
      <c r="AO48" s="1346"/>
      <c r="AP48" s="1346"/>
      <c r="AQ48" s="1346"/>
      <c r="AR48" s="1346"/>
      <c r="AS48" s="1346"/>
      <c r="AT48" s="1346"/>
      <c r="AU48" s="1346"/>
      <c r="AV48" s="1346"/>
      <c r="AW48" s="1346"/>
      <c r="AX48" s="1346"/>
      <c r="AY48" s="1346"/>
      <c r="AZ48" s="1346"/>
      <c r="BA48" s="1346"/>
      <c r="BB48" s="1353"/>
      <c r="BC48" s="1380"/>
      <c r="BD48" s="1373"/>
      <c r="BE48" s="1473"/>
      <c r="BF48" s="1474"/>
      <c r="BG48" s="1474"/>
      <c r="BH48" s="1474"/>
      <c r="BI48" s="1478"/>
      <c r="BJ48" s="1478"/>
      <c r="BK48" s="1478"/>
      <c r="BL48" s="1458"/>
      <c r="BM48" s="1458"/>
      <c r="BN48" s="1458"/>
      <c r="BO48" s="1458"/>
      <c r="BP48" s="1458"/>
      <c r="BQ48" s="1458"/>
      <c r="BR48" s="1458"/>
      <c r="BS48" s="1458"/>
      <c r="BT48" s="1458"/>
      <c r="BU48" s="1458"/>
      <c r="BV48" s="1458"/>
      <c r="BW48" s="1458"/>
      <c r="BX48" s="1329"/>
      <c r="BY48" s="1329"/>
      <c r="BZ48" s="1329"/>
      <c r="CA48" s="1329"/>
      <c r="CB48" s="1453"/>
      <c r="CC48" s="1453"/>
      <c r="CD48" s="1453"/>
      <c r="CE48" s="1453"/>
      <c r="CF48" s="1453"/>
      <c r="CG48" s="1453"/>
      <c r="CH48" s="1453"/>
      <c r="CI48" s="1453"/>
      <c r="CJ48" s="1453"/>
      <c r="CK48" s="1453"/>
      <c r="CL48" s="1453"/>
      <c r="CM48" s="1453"/>
      <c r="CN48" s="1453"/>
      <c r="CO48" s="1454"/>
      <c r="CP48" s="1306"/>
      <c r="CQ48" s="1307"/>
      <c r="CR48" s="1307"/>
      <c r="CS48" s="1307"/>
    </row>
    <row r="49" spans="1:97" ht="6" customHeight="1">
      <c r="A49" s="1372"/>
      <c r="B49" s="1372"/>
      <c r="C49" s="1372"/>
      <c r="D49" s="1372"/>
      <c r="E49" s="1310"/>
      <c r="F49" s="1311"/>
      <c r="G49" s="1311"/>
      <c r="H49" s="1311"/>
      <c r="I49" s="1311"/>
      <c r="J49" s="1311"/>
      <c r="K49" s="1311"/>
      <c r="L49" s="1311"/>
      <c r="M49" s="1311"/>
      <c r="N49" s="1347"/>
      <c r="O49" s="1348"/>
      <c r="P49" s="1348"/>
      <c r="Q49" s="1348"/>
      <c r="R49" s="1348"/>
      <c r="S49" s="1348"/>
      <c r="T49" s="1348"/>
      <c r="U49" s="1348"/>
      <c r="V49" s="1348"/>
      <c r="W49" s="1348"/>
      <c r="X49" s="1348"/>
      <c r="Y49" s="1348"/>
      <c r="Z49" s="1348"/>
      <c r="AA49" s="1348"/>
      <c r="AB49" s="1348"/>
      <c r="AC49" s="1348"/>
      <c r="AD49" s="1348"/>
      <c r="AE49" s="1348"/>
      <c r="AF49" s="1348"/>
      <c r="AG49" s="1355"/>
      <c r="AH49" s="1356"/>
      <c r="AI49" s="1347"/>
      <c r="AJ49" s="1348"/>
      <c r="AK49" s="1348"/>
      <c r="AL49" s="1348"/>
      <c r="AM49" s="1348"/>
      <c r="AN49" s="1348"/>
      <c r="AO49" s="1348"/>
      <c r="AP49" s="1348"/>
      <c r="AQ49" s="1348"/>
      <c r="AR49" s="1348"/>
      <c r="AS49" s="1348"/>
      <c r="AT49" s="1348"/>
      <c r="AU49" s="1348"/>
      <c r="AV49" s="1348"/>
      <c r="AW49" s="1348"/>
      <c r="AX49" s="1348"/>
      <c r="AY49" s="1348"/>
      <c r="AZ49" s="1348"/>
      <c r="BA49" s="1348"/>
      <c r="BB49" s="1355"/>
      <c r="BC49" s="1381"/>
      <c r="BD49" s="1373"/>
      <c r="BE49" s="1473"/>
      <c r="BF49" s="1474"/>
      <c r="BG49" s="1474"/>
      <c r="BH49" s="1474"/>
      <c r="BI49" s="1478"/>
      <c r="BJ49" s="1478"/>
      <c r="BK49" s="1478"/>
      <c r="BL49" s="1458"/>
      <c r="BM49" s="1458"/>
      <c r="BN49" s="1458"/>
      <c r="BO49" s="1458"/>
      <c r="BP49" s="1458"/>
      <c r="BQ49" s="1458"/>
      <c r="BR49" s="1458"/>
      <c r="BS49" s="1458"/>
      <c r="BT49" s="1458"/>
      <c r="BU49" s="1458"/>
      <c r="BV49" s="1458"/>
      <c r="BW49" s="1458"/>
      <c r="BX49" s="1329"/>
      <c r="BY49" s="1329"/>
      <c r="BZ49" s="1329"/>
      <c r="CA49" s="1329"/>
      <c r="CB49" s="1453"/>
      <c r="CC49" s="1453"/>
      <c r="CD49" s="1453"/>
      <c r="CE49" s="1453"/>
      <c r="CF49" s="1453"/>
      <c r="CG49" s="1453"/>
      <c r="CH49" s="1453"/>
      <c r="CI49" s="1453"/>
      <c r="CJ49" s="1453"/>
      <c r="CK49" s="1453"/>
      <c r="CL49" s="1453"/>
      <c r="CM49" s="1453"/>
      <c r="CN49" s="1453"/>
      <c r="CO49" s="1454"/>
      <c r="CP49" s="1306"/>
      <c r="CQ49" s="1307"/>
      <c r="CR49" s="1307"/>
      <c r="CS49" s="1307"/>
    </row>
    <row r="50" spans="1:97" ht="6" customHeight="1">
      <c r="A50" s="1372"/>
      <c r="B50" s="1372"/>
      <c r="C50" s="1372"/>
      <c r="D50" s="1372"/>
      <c r="E50" s="1310"/>
      <c r="F50" s="1311"/>
      <c r="G50" s="1311"/>
      <c r="H50" s="1311"/>
      <c r="I50" s="1311"/>
      <c r="J50" s="1311"/>
      <c r="K50" s="1311"/>
      <c r="L50" s="1311"/>
      <c r="M50" s="1311"/>
      <c r="N50" s="1308" t="s">
        <v>73</v>
      </c>
      <c r="O50" s="1308"/>
      <c r="P50" s="1308"/>
      <c r="Q50" s="1308"/>
      <c r="R50" s="1308"/>
      <c r="S50" s="1308"/>
      <c r="T50" s="1308"/>
      <c r="U50" s="1308"/>
      <c r="V50" s="1308"/>
      <c r="W50" s="1308"/>
      <c r="X50" s="1308"/>
      <c r="Y50" s="1308"/>
      <c r="Z50" s="1308"/>
      <c r="AA50" s="1308"/>
      <c r="AB50" s="1308"/>
      <c r="AC50" s="1308"/>
      <c r="AD50" s="1308"/>
      <c r="AE50" s="1308"/>
      <c r="AF50" s="1308"/>
      <c r="AG50" s="1308"/>
      <c r="AH50" s="1308"/>
      <c r="AI50" s="1308"/>
      <c r="AJ50" s="1308"/>
      <c r="AK50" s="1308"/>
      <c r="AL50" s="1308"/>
      <c r="AM50" s="1308"/>
      <c r="AN50" s="1308"/>
      <c r="AO50" s="1308"/>
      <c r="AP50" s="1308"/>
      <c r="AQ50" s="1308"/>
      <c r="AR50" s="1308"/>
      <c r="AS50" s="1308"/>
      <c r="AT50" s="1308"/>
      <c r="AU50" s="1308"/>
      <c r="AV50" s="1308"/>
      <c r="AW50" s="1308"/>
      <c r="AX50" s="1308"/>
      <c r="AY50" s="1308"/>
      <c r="AZ50" s="1308"/>
      <c r="BA50" s="1308"/>
      <c r="BB50" s="1308"/>
      <c r="BC50" s="1330"/>
      <c r="BD50" s="1373"/>
      <c r="BE50" s="1473"/>
      <c r="BF50" s="1474"/>
      <c r="BG50" s="1474"/>
      <c r="BH50" s="1474"/>
      <c r="BI50" s="1478"/>
      <c r="BJ50" s="1478"/>
      <c r="BK50" s="1478"/>
      <c r="BL50" s="1455" t="s">
        <v>41</v>
      </c>
      <c r="BM50" s="1455"/>
      <c r="BN50" s="1455"/>
      <c r="BO50" s="1455"/>
      <c r="BP50" s="1455"/>
      <c r="BQ50" s="1455"/>
      <c r="BR50" s="1455"/>
      <c r="BS50" s="1455"/>
      <c r="BT50" s="1455"/>
      <c r="BU50" s="1455"/>
      <c r="BV50" s="1455"/>
      <c r="BW50" s="1455"/>
      <c r="BX50" s="1329" t="s">
        <v>72</v>
      </c>
      <c r="BY50" s="1329"/>
      <c r="BZ50" s="1329"/>
      <c r="CA50" s="1329"/>
      <c r="CB50" s="1453" t="str">
        <f>IF(収入・所得!M161=0,"",収入・所得!M161)</f>
        <v/>
      </c>
      <c r="CC50" s="1453"/>
      <c r="CD50" s="1453"/>
      <c r="CE50" s="1453"/>
      <c r="CF50" s="1453"/>
      <c r="CG50" s="1453"/>
      <c r="CH50" s="1453"/>
      <c r="CI50" s="1453"/>
      <c r="CJ50" s="1453"/>
      <c r="CK50" s="1453"/>
      <c r="CL50" s="1453"/>
      <c r="CM50" s="1453"/>
      <c r="CN50" s="1453"/>
      <c r="CO50" s="1454"/>
      <c r="CP50" s="1306"/>
      <c r="CQ50" s="1307"/>
      <c r="CR50" s="1307"/>
      <c r="CS50" s="1307"/>
    </row>
    <row r="51" spans="1:97" ht="6" customHeight="1">
      <c r="A51" s="1372"/>
      <c r="B51" s="1372"/>
      <c r="C51" s="1372"/>
      <c r="D51" s="1372"/>
      <c r="E51" s="1310"/>
      <c r="F51" s="1311"/>
      <c r="G51" s="1311"/>
      <c r="H51" s="1311"/>
      <c r="I51" s="1311"/>
      <c r="J51" s="1311"/>
      <c r="K51" s="1311"/>
      <c r="L51" s="1311"/>
      <c r="M51" s="1311"/>
      <c r="N51" s="1308"/>
      <c r="O51" s="1308"/>
      <c r="P51" s="1308"/>
      <c r="Q51" s="1308"/>
      <c r="R51" s="1308"/>
      <c r="S51" s="1308"/>
      <c r="T51" s="1308"/>
      <c r="U51" s="1308"/>
      <c r="V51" s="1308"/>
      <c r="W51" s="1308"/>
      <c r="X51" s="1308"/>
      <c r="Y51" s="1308"/>
      <c r="Z51" s="1308"/>
      <c r="AA51" s="1308"/>
      <c r="AB51" s="1308"/>
      <c r="AC51" s="1308"/>
      <c r="AD51" s="1308"/>
      <c r="AE51" s="1308"/>
      <c r="AF51" s="1308"/>
      <c r="AG51" s="1308"/>
      <c r="AH51" s="1308"/>
      <c r="AI51" s="1308"/>
      <c r="AJ51" s="1308"/>
      <c r="AK51" s="1308"/>
      <c r="AL51" s="1308"/>
      <c r="AM51" s="1308"/>
      <c r="AN51" s="1308"/>
      <c r="AO51" s="1308"/>
      <c r="AP51" s="1308"/>
      <c r="AQ51" s="1308"/>
      <c r="AR51" s="1308"/>
      <c r="AS51" s="1308"/>
      <c r="AT51" s="1308"/>
      <c r="AU51" s="1308"/>
      <c r="AV51" s="1308"/>
      <c r="AW51" s="1308"/>
      <c r="AX51" s="1308"/>
      <c r="AY51" s="1308"/>
      <c r="AZ51" s="1308"/>
      <c r="BA51" s="1308"/>
      <c r="BB51" s="1308"/>
      <c r="BC51" s="1330"/>
      <c r="BD51" s="1373"/>
      <c r="BE51" s="1473"/>
      <c r="BF51" s="1474"/>
      <c r="BG51" s="1474"/>
      <c r="BH51" s="1474"/>
      <c r="BI51" s="1478"/>
      <c r="BJ51" s="1478"/>
      <c r="BK51" s="1478"/>
      <c r="BL51" s="1455"/>
      <c r="BM51" s="1455"/>
      <c r="BN51" s="1455"/>
      <c r="BO51" s="1455"/>
      <c r="BP51" s="1455"/>
      <c r="BQ51" s="1455"/>
      <c r="BR51" s="1455"/>
      <c r="BS51" s="1455"/>
      <c r="BT51" s="1455"/>
      <c r="BU51" s="1455"/>
      <c r="BV51" s="1455"/>
      <c r="BW51" s="1455"/>
      <c r="BX51" s="1329"/>
      <c r="BY51" s="1329"/>
      <c r="BZ51" s="1329"/>
      <c r="CA51" s="1329"/>
      <c r="CB51" s="1453"/>
      <c r="CC51" s="1453"/>
      <c r="CD51" s="1453"/>
      <c r="CE51" s="1453"/>
      <c r="CF51" s="1453"/>
      <c r="CG51" s="1453"/>
      <c r="CH51" s="1453"/>
      <c r="CI51" s="1453"/>
      <c r="CJ51" s="1453"/>
      <c r="CK51" s="1453"/>
      <c r="CL51" s="1453"/>
      <c r="CM51" s="1453"/>
      <c r="CN51" s="1453"/>
      <c r="CO51" s="1454"/>
      <c r="CP51" s="1306"/>
      <c r="CQ51" s="1307"/>
      <c r="CR51" s="1307"/>
      <c r="CS51" s="1307"/>
    </row>
    <row r="52" spans="1:97" ht="6" customHeight="1">
      <c r="A52" s="1372"/>
      <c r="B52" s="1372"/>
      <c r="C52" s="1372"/>
      <c r="D52" s="1372"/>
      <c r="E52" s="1310"/>
      <c r="F52" s="1311"/>
      <c r="G52" s="1311"/>
      <c r="H52" s="1311"/>
      <c r="I52" s="1311"/>
      <c r="J52" s="1311"/>
      <c r="K52" s="1311"/>
      <c r="L52" s="1311"/>
      <c r="M52" s="1311"/>
      <c r="N52" s="1343" t="str">
        <f>IF(所得控除等!M36=0,"",所得控除等!E36+所得控除等!J36)</f>
        <v/>
      </c>
      <c r="O52" s="1344"/>
      <c r="P52" s="1344"/>
      <c r="Q52" s="1344"/>
      <c r="R52" s="1344"/>
      <c r="S52" s="1344"/>
      <c r="T52" s="1344"/>
      <c r="U52" s="1344"/>
      <c r="V52" s="1344"/>
      <c r="W52" s="1344"/>
      <c r="X52" s="1344"/>
      <c r="Y52" s="1344"/>
      <c r="Z52" s="1344"/>
      <c r="AA52" s="1344"/>
      <c r="AB52" s="1344"/>
      <c r="AC52" s="1344"/>
      <c r="AD52" s="1344"/>
      <c r="AE52" s="1344"/>
      <c r="AF52" s="1344"/>
      <c r="AG52" s="1351"/>
      <c r="AH52" s="1352"/>
      <c r="AI52" s="1308"/>
      <c r="AJ52" s="1308"/>
      <c r="AK52" s="1308"/>
      <c r="AL52" s="1308"/>
      <c r="AM52" s="1308"/>
      <c r="AN52" s="1308"/>
      <c r="AO52" s="1308"/>
      <c r="AP52" s="1308"/>
      <c r="AQ52" s="1308"/>
      <c r="AR52" s="1308"/>
      <c r="AS52" s="1308"/>
      <c r="AT52" s="1308"/>
      <c r="AU52" s="1308"/>
      <c r="AV52" s="1308"/>
      <c r="AW52" s="1308"/>
      <c r="AX52" s="1308"/>
      <c r="AY52" s="1308"/>
      <c r="AZ52" s="1308"/>
      <c r="BA52" s="1308"/>
      <c r="BB52" s="1308"/>
      <c r="BC52" s="1330"/>
      <c r="BD52" s="1373"/>
      <c r="BE52" s="1473"/>
      <c r="BF52" s="1474"/>
      <c r="BG52" s="1474"/>
      <c r="BH52" s="1474"/>
      <c r="BI52" s="1478"/>
      <c r="BJ52" s="1478"/>
      <c r="BK52" s="1478"/>
      <c r="BL52" s="1455"/>
      <c r="BM52" s="1455"/>
      <c r="BN52" s="1455"/>
      <c r="BO52" s="1455"/>
      <c r="BP52" s="1455"/>
      <c r="BQ52" s="1455"/>
      <c r="BR52" s="1455"/>
      <c r="BS52" s="1455"/>
      <c r="BT52" s="1455"/>
      <c r="BU52" s="1455"/>
      <c r="BV52" s="1455"/>
      <c r="BW52" s="1455"/>
      <c r="BX52" s="1329"/>
      <c r="BY52" s="1329"/>
      <c r="BZ52" s="1329"/>
      <c r="CA52" s="1329"/>
      <c r="CB52" s="1453"/>
      <c r="CC52" s="1453"/>
      <c r="CD52" s="1453"/>
      <c r="CE52" s="1453"/>
      <c r="CF52" s="1453"/>
      <c r="CG52" s="1453"/>
      <c r="CH52" s="1453"/>
      <c r="CI52" s="1453"/>
      <c r="CJ52" s="1453"/>
      <c r="CK52" s="1453"/>
      <c r="CL52" s="1453"/>
      <c r="CM52" s="1453"/>
      <c r="CN52" s="1453"/>
      <c r="CO52" s="1454"/>
      <c r="CP52" s="1306"/>
      <c r="CQ52" s="1307"/>
      <c r="CR52" s="1307"/>
      <c r="CS52" s="1307"/>
    </row>
    <row r="53" spans="1:97" ht="6" customHeight="1">
      <c r="A53" s="1372"/>
      <c r="B53" s="1372"/>
      <c r="C53" s="1372"/>
      <c r="D53" s="1372"/>
      <c r="E53" s="1310"/>
      <c r="F53" s="1311"/>
      <c r="G53" s="1311"/>
      <c r="H53" s="1311"/>
      <c r="I53" s="1311"/>
      <c r="J53" s="1311"/>
      <c r="K53" s="1311"/>
      <c r="L53" s="1311"/>
      <c r="M53" s="1311"/>
      <c r="N53" s="1345"/>
      <c r="O53" s="1346"/>
      <c r="P53" s="1346"/>
      <c r="Q53" s="1346"/>
      <c r="R53" s="1346"/>
      <c r="S53" s="1346"/>
      <c r="T53" s="1346"/>
      <c r="U53" s="1346"/>
      <c r="V53" s="1346"/>
      <c r="W53" s="1346"/>
      <c r="X53" s="1346"/>
      <c r="Y53" s="1346"/>
      <c r="Z53" s="1346"/>
      <c r="AA53" s="1346"/>
      <c r="AB53" s="1346"/>
      <c r="AC53" s="1346"/>
      <c r="AD53" s="1346"/>
      <c r="AE53" s="1346"/>
      <c r="AF53" s="1346"/>
      <c r="AG53" s="1353"/>
      <c r="AH53" s="1354"/>
      <c r="AI53" s="1308"/>
      <c r="AJ53" s="1308"/>
      <c r="AK53" s="1308"/>
      <c r="AL53" s="1308"/>
      <c r="AM53" s="1308"/>
      <c r="AN53" s="1308"/>
      <c r="AO53" s="1308"/>
      <c r="AP53" s="1308"/>
      <c r="AQ53" s="1308"/>
      <c r="AR53" s="1308"/>
      <c r="AS53" s="1308"/>
      <c r="AT53" s="1308"/>
      <c r="AU53" s="1308"/>
      <c r="AV53" s="1308"/>
      <c r="AW53" s="1308"/>
      <c r="AX53" s="1308"/>
      <c r="AY53" s="1308"/>
      <c r="AZ53" s="1308"/>
      <c r="BA53" s="1308"/>
      <c r="BB53" s="1308"/>
      <c r="BC53" s="1330"/>
      <c r="BD53" s="1373"/>
      <c r="BE53" s="1473"/>
      <c r="BF53" s="1474"/>
      <c r="BG53" s="1474"/>
      <c r="BH53" s="1474"/>
      <c r="BI53" s="1417"/>
      <c r="BJ53" s="1417"/>
      <c r="BK53" s="1417"/>
      <c r="BL53" s="1455" t="s">
        <v>70</v>
      </c>
      <c r="BM53" s="1455"/>
      <c r="BN53" s="1455"/>
      <c r="BO53" s="1455"/>
      <c r="BP53" s="1455"/>
      <c r="BQ53" s="1455"/>
      <c r="BR53" s="1455"/>
      <c r="BS53" s="1455"/>
      <c r="BT53" s="1455"/>
      <c r="BU53" s="1455"/>
      <c r="BV53" s="1455"/>
      <c r="BW53" s="1455"/>
      <c r="BX53" s="1329" t="s">
        <v>69</v>
      </c>
      <c r="BY53" s="1329"/>
      <c r="BZ53" s="1329"/>
      <c r="CA53" s="1329"/>
      <c r="CB53" s="1453" t="str">
        <f>CA228</f>
        <v/>
      </c>
      <c r="CC53" s="1453"/>
      <c r="CD53" s="1453"/>
      <c r="CE53" s="1453"/>
      <c r="CF53" s="1453"/>
      <c r="CG53" s="1453"/>
      <c r="CH53" s="1453"/>
      <c r="CI53" s="1453"/>
      <c r="CJ53" s="1453"/>
      <c r="CK53" s="1453"/>
      <c r="CL53" s="1453"/>
      <c r="CM53" s="1453"/>
      <c r="CN53" s="1453"/>
      <c r="CO53" s="1454"/>
      <c r="CP53" s="1306"/>
      <c r="CQ53" s="1307"/>
      <c r="CR53" s="1307"/>
      <c r="CS53" s="1307"/>
    </row>
    <row r="54" spans="1:97" ht="6" customHeight="1">
      <c r="A54" s="1372"/>
      <c r="B54" s="1372"/>
      <c r="C54" s="1372"/>
      <c r="D54" s="1372"/>
      <c r="E54" s="1310"/>
      <c r="F54" s="1311"/>
      <c r="G54" s="1311"/>
      <c r="H54" s="1311"/>
      <c r="I54" s="1311"/>
      <c r="J54" s="1311"/>
      <c r="K54" s="1311"/>
      <c r="L54" s="1311"/>
      <c r="M54" s="1311"/>
      <c r="N54" s="1347"/>
      <c r="O54" s="1348"/>
      <c r="P54" s="1348"/>
      <c r="Q54" s="1348"/>
      <c r="R54" s="1348"/>
      <c r="S54" s="1348"/>
      <c r="T54" s="1348"/>
      <c r="U54" s="1348"/>
      <c r="V54" s="1348"/>
      <c r="W54" s="1348"/>
      <c r="X54" s="1348"/>
      <c r="Y54" s="1348"/>
      <c r="Z54" s="1348"/>
      <c r="AA54" s="1348"/>
      <c r="AB54" s="1348"/>
      <c r="AC54" s="1348"/>
      <c r="AD54" s="1348"/>
      <c r="AE54" s="1348"/>
      <c r="AF54" s="1348"/>
      <c r="AG54" s="1355"/>
      <c r="AH54" s="1356"/>
      <c r="AI54" s="1308"/>
      <c r="AJ54" s="1308"/>
      <c r="AK54" s="1308"/>
      <c r="AL54" s="1308"/>
      <c r="AM54" s="1308"/>
      <c r="AN54" s="1308"/>
      <c r="AO54" s="1308"/>
      <c r="AP54" s="1308"/>
      <c r="AQ54" s="1308"/>
      <c r="AR54" s="1308"/>
      <c r="AS54" s="1308"/>
      <c r="AT54" s="1308"/>
      <c r="AU54" s="1308"/>
      <c r="AV54" s="1308"/>
      <c r="AW54" s="1308"/>
      <c r="AX54" s="1308"/>
      <c r="AY54" s="1308"/>
      <c r="AZ54" s="1308"/>
      <c r="BA54" s="1308"/>
      <c r="BB54" s="1308"/>
      <c r="BC54" s="1330"/>
      <c r="BD54" s="1373"/>
      <c r="BE54" s="1473"/>
      <c r="BF54" s="1474"/>
      <c r="BG54" s="1474"/>
      <c r="BH54" s="1474"/>
      <c r="BI54" s="1417"/>
      <c r="BJ54" s="1417"/>
      <c r="BK54" s="1417"/>
      <c r="BL54" s="1455"/>
      <c r="BM54" s="1455"/>
      <c r="BN54" s="1455"/>
      <c r="BO54" s="1455"/>
      <c r="BP54" s="1455"/>
      <c r="BQ54" s="1455"/>
      <c r="BR54" s="1455"/>
      <c r="BS54" s="1455"/>
      <c r="BT54" s="1455"/>
      <c r="BU54" s="1455"/>
      <c r="BV54" s="1455"/>
      <c r="BW54" s="1455"/>
      <c r="BX54" s="1329"/>
      <c r="BY54" s="1329"/>
      <c r="BZ54" s="1329"/>
      <c r="CA54" s="1329"/>
      <c r="CB54" s="1453"/>
      <c r="CC54" s="1453"/>
      <c r="CD54" s="1453"/>
      <c r="CE54" s="1453"/>
      <c r="CF54" s="1453"/>
      <c r="CG54" s="1453"/>
      <c r="CH54" s="1453"/>
      <c r="CI54" s="1453"/>
      <c r="CJ54" s="1453"/>
      <c r="CK54" s="1453"/>
      <c r="CL54" s="1453"/>
      <c r="CM54" s="1453"/>
      <c r="CN54" s="1453"/>
      <c r="CO54" s="1454"/>
      <c r="CP54" s="1306"/>
      <c r="CQ54" s="1307"/>
      <c r="CR54" s="1307"/>
      <c r="CS54" s="1307"/>
    </row>
    <row r="55" spans="1:97" ht="6" customHeight="1">
      <c r="A55" s="1372"/>
      <c r="B55" s="1372"/>
      <c r="C55" s="1372"/>
      <c r="D55" s="1372"/>
      <c r="E55" s="1310" t="s">
        <v>68</v>
      </c>
      <c r="F55" s="1311"/>
      <c r="G55" s="1311"/>
      <c r="H55" s="1311"/>
      <c r="I55" s="1311"/>
      <c r="J55" s="1311"/>
      <c r="K55" s="1311"/>
      <c r="L55" s="1311"/>
      <c r="M55" s="1311"/>
      <c r="N55" s="1308" t="s">
        <v>67</v>
      </c>
      <c r="O55" s="1308"/>
      <c r="P55" s="1308"/>
      <c r="Q55" s="1308"/>
      <c r="R55" s="1308"/>
      <c r="S55" s="1308"/>
      <c r="T55" s="1308"/>
      <c r="U55" s="1308"/>
      <c r="V55" s="1308"/>
      <c r="W55" s="1308"/>
      <c r="X55" s="1308"/>
      <c r="Y55" s="1308"/>
      <c r="Z55" s="1308"/>
      <c r="AA55" s="1308"/>
      <c r="AB55" s="1308"/>
      <c r="AC55" s="1308"/>
      <c r="AD55" s="1308"/>
      <c r="AE55" s="1308"/>
      <c r="AF55" s="1308"/>
      <c r="AG55" s="1308"/>
      <c r="AH55" s="1308"/>
      <c r="AI55" s="1308" t="s">
        <v>66</v>
      </c>
      <c r="AJ55" s="1308"/>
      <c r="AK55" s="1308"/>
      <c r="AL55" s="1308"/>
      <c r="AM55" s="1308"/>
      <c r="AN55" s="1308"/>
      <c r="AO55" s="1308"/>
      <c r="AP55" s="1308"/>
      <c r="AQ55" s="1308"/>
      <c r="AR55" s="1308"/>
      <c r="AS55" s="1308"/>
      <c r="AT55" s="1308"/>
      <c r="AU55" s="1308"/>
      <c r="AV55" s="1308"/>
      <c r="AW55" s="1308"/>
      <c r="AX55" s="1308"/>
      <c r="AY55" s="1308"/>
      <c r="AZ55" s="1308"/>
      <c r="BA55" s="1308"/>
      <c r="BB55" s="1308"/>
      <c r="BC55" s="1330"/>
      <c r="BD55" s="1373"/>
      <c r="BE55" s="1473"/>
      <c r="BF55" s="1474"/>
      <c r="BG55" s="1474"/>
      <c r="BH55" s="1474"/>
      <c r="BI55" s="1417"/>
      <c r="BJ55" s="1417"/>
      <c r="BK55" s="1417"/>
      <c r="BL55" s="1455"/>
      <c r="BM55" s="1455"/>
      <c r="BN55" s="1455"/>
      <c r="BO55" s="1455"/>
      <c r="BP55" s="1455"/>
      <c r="BQ55" s="1455"/>
      <c r="BR55" s="1455"/>
      <c r="BS55" s="1455"/>
      <c r="BT55" s="1455"/>
      <c r="BU55" s="1455"/>
      <c r="BV55" s="1455"/>
      <c r="BW55" s="1455"/>
      <c r="BX55" s="1329"/>
      <c r="BY55" s="1329"/>
      <c r="BZ55" s="1329"/>
      <c r="CA55" s="1329"/>
      <c r="CB55" s="1453"/>
      <c r="CC55" s="1453"/>
      <c r="CD55" s="1453"/>
      <c r="CE55" s="1453"/>
      <c r="CF55" s="1453"/>
      <c r="CG55" s="1453"/>
      <c r="CH55" s="1453"/>
      <c r="CI55" s="1453"/>
      <c r="CJ55" s="1453"/>
      <c r="CK55" s="1453"/>
      <c r="CL55" s="1453"/>
      <c r="CM55" s="1453"/>
      <c r="CN55" s="1453"/>
      <c r="CO55" s="1454"/>
      <c r="CP55" s="1306"/>
      <c r="CQ55" s="1307"/>
      <c r="CR55" s="1307"/>
      <c r="CS55" s="1307"/>
    </row>
    <row r="56" spans="1:97" ht="6" customHeight="1">
      <c r="A56" s="1372"/>
      <c r="B56" s="1372"/>
      <c r="C56" s="1372"/>
      <c r="D56" s="1372"/>
      <c r="E56" s="1310"/>
      <c r="F56" s="1311"/>
      <c r="G56" s="1311"/>
      <c r="H56" s="1311"/>
      <c r="I56" s="1311"/>
      <c r="J56" s="1311"/>
      <c r="K56" s="1311"/>
      <c r="L56" s="1311"/>
      <c r="M56" s="1311"/>
      <c r="N56" s="1308"/>
      <c r="O56" s="1308"/>
      <c r="P56" s="1308"/>
      <c r="Q56" s="1308"/>
      <c r="R56" s="1308"/>
      <c r="S56" s="1308"/>
      <c r="T56" s="1308"/>
      <c r="U56" s="1308"/>
      <c r="V56" s="1308"/>
      <c r="W56" s="1308"/>
      <c r="X56" s="1308"/>
      <c r="Y56" s="1308"/>
      <c r="Z56" s="1308"/>
      <c r="AA56" s="1308"/>
      <c r="AB56" s="1308"/>
      <c r="AC56" s="1308"/>
      <c r="AD56" s="1308"/>
      <c r="AE56" s="1308"/>
      <c r="AF56" s="1308"/>
      <c r="AG56" s="1308"/>
      <c r="AH56" s="1308"/>
      <c r="AI56" s="1308"/>
      <c r="AJ56" s="1308"/>
      <c r="AK56" s="1308"/>
      <c r="AL56" s="1308"/>
      <c r="AM56" s="1308"/>
      <c r="AN56" s="1308"/>
      <c r="AO56" s="1308"/>
      <c r="AP56" s="1308"/>
      <c r="AQ56" s="1308"/>
      <c r="AR56" s="1308"/>
      <c r="AS56" s="1308"/>
      <c r="AT56" s="1308"/>
      <c r="AU56" s="1308"/>
      <c r="AV56" s="1308"/>
      <c r="AW56" s="1308"/>
      <c r="AX56" s="1308"/>
      <c r="AY56" s="1308"/>
      <c r="AZ56" s="1308"/>
      <c r="BA56" s="1308"/>
      <c r="BB56" s="1308"/>
      <c r="BC56" s="1330"/>
      <c r="BD56" s="1373"/>
      <c r="BE56" s="1473"/>
      <c r="BF56" s="1474"/>
      <c r="BG56" s="1474"/>
      <c r="BH56" s="1474"/>
      <c r="BI56" s="1417"/>
      <c r="BJ56" s="1417"/>
      <c r="BK56" s="1417"/>
      <c r="BL56" s="1455" t="s">
        <v>65</v>
      </c>
      <c r="BM56" s="1455"/>
      <c r="BN56" s="1455"/>
      <c r="BO56" s="1455"/>
      <c r="BP56" s="1455"/>
      <c r="BQ56" s="1455"/>
      <c r="BR56" s="1455"/>
      <c r="BS56" s="1455"/>
      <c r="BT56" s="1455"/>
      <c r="BU56" s="1455"/>
      <c r="BV56" s="1455"/>
      <c r="BW56" s="1455"/>
      <c r="BX56" s="1329" t="s">
        <v>64</v>
      </c>
      <c r="BY56" s="1329"/>
      <c r="BZ56" s="1329"/>
      <c r="CA56" s="1329"/>
      <c r="CB56" s="1453" t="str">
        <f>CA231</f>
        <v/>
      </c>
      <c r="CC56" s="1453"/>
      <c r="CD56" s="1453"/>
      <c r="CE56" s="1453"/>
      <c r="CF56" s="1453"/>
      <c r="CG56" s="1453"/>
      <c r="CH56" s="1453"/>
      <c r="CI56" s="1453"/>
      <c r="CJ56" s="1453"/>
      <c r="CK56" s="1453"/>
      <c r="CL56" s="1453"/>
      <c r="CM56" s="1453"/>
      <c r="CN56" s="1453"/>
      <c r="CO56" s="1454"/>
      <c r="CP56" s="1306"/>
      <c r="CQ56" s="1307"/>
      <c r="CR56" s="1307"/>
      <c r="CS56" s="1307"/>
    </row>
    <row r="57" spans="1:97" ht="6" customHeight="1">
      <c r="A57" s="1372"/>
      <c r="B57" s="1372"/>
      <c r="C57" s="1372"/>
      <c r="D57" s="1372"/>
      <c r="E57" s="1310"/>
      <c r="F57" s="1311"/>
      <c r="G57" s="1311"/>
      <c r="H57" s="1311"/>
      <c r="I57" s="1311"/>
      <c r="J57" s="1311"/>
      <c r="K57" s="1311"/>
      <c r="L57" s="1311"/>
      <c r="M57" s="1311"/>
      <c r="N57" s="1343" t="str">
        <f>IF(所得控除等!N55=0,"",所得控除等!N55)</f>
        <v/>
      </c>
      <c r="O57" s="1344"/>
      <c r="P57" s="1344"/>
      <c r="Q57" s="1344"/>
      <c r="R57" s="1344"/>
      <c r="S57" s="1344"/>
      <c r="T57" s="1344"/>
      <c r="U57" s="1344"/>
      <c r="V57" s="1344"/>
      <c r="W57" s="1344"/>
      <c r="X57" s="1344"/>
      <c r="Y57" s="1344"/>
      <c r="Z57" s="1344"/>
      <c r="AA57" s="1344"/>
      <c r="AB57" s="1344"/>
      <c r="AC57" s="1344"/>
      <c r="AD57" s="1344"/>
      <c r="AE57" s="1344"/>
      <c r="AF57" s="1344"/>
      <c r="AG57" s="1351"/>
      <c r="AH57" s="1352"/>
      <c r="AI57" s="1343" t="str">
        <f>IF(所得控除等!N56=0,"",所得控除等!N56)</f>
        <v/>
      </c>
      <c r="AJ57" s="1344"/>
      <c r="AK57" s="1344"/>
      <c r="AL57" s="1344"/>
      <c r="AM57" s="1344"/>
      <c r="AN57" s="1344"/>
      <c r="AO57" s="1344"/>
      <c r="AP57" s="1344"/>
      <c r="AQ57" s="1344"/>
      <c r="AR57" s="1344"/>
      <c r="AS57" s="1344"/>
      <c r="AT57" s="1344"/>
      <c r="AU57" s="1344"/>
      <c r="AV57" s="1344"/>
      <c r="AW57" s="1344"/>
      <c r="AX57" s="1344"/>
      <c r="AY57" s="1344"/>
      <c r="AZ57" s="1344"/>
      <c r="BA57" s="1344"/>
      <c r="BB57" s="1351"/>
      <c r="BC57" s="1379"/>
      <c r="BD57" s="1373"/>
      <c r="BE57" s="1473"/>
      <c r="BF57" s="1474"/>
      <c r="BG57" s="1474"/>
      <c r="BH57" s="1474"/>
      <c r="BI57" s="1417"/>
      <c r="BJ57" s="1417"/>
      <c r="BK57" s="1417"/>
      <c r="BL57" s="1455"/>
      <c r="BM57" s="1455"/>
      <c r="BN57" s="1455"/>
      <c r="BO57" s="1455"/>
      <c r="BP57" s="1455"/>
      <c r="BQ57" s="1455"/>
      <c r="BR57" s="1455"/>
      <c r="BS57" s="1455"/>
      <c r="BT57" s="1455"/>
      <c r="BU57" s="1455"/>
      <c r="BV57" s="1455"/>
      <c r="BW57" s="1455"/>
      <c r="BX57" s="1329"/>
      <c r="BY57" s="1329"/>
      <c r="BZ57" s="1329"/>
      <c r="CA57" s="1329"/>
      <c r="CB57" s="1453"/>
      <c r="CC57" s="1453"/>
      <c r="CD57" s="1453"/>
      <c r="CE57" s="1453"/>
      <c r="CF57" s="1453"/>
      <c r="CG57" s="1453"/>
      <c r="CH57" s="1453"/>
      <c r="CI57" s="1453"/>
      <c r="CJ57" s="1453"/>
      <c r="CK57" s="1453"/>
      <c r="CL57" s="1453"/>
      <c r="CM57" s="1453"/>
      <c r="CN57" s="1453"/>
      <c r="CO57" s="1454"/>
      <c r="CP57" s="1306"/>
      <c r="CQ57" s="1307"/>
      <c r="CR57" s="1307"/>
      <c r="CS57" s="1307"/>
    </row>
    <row r="58" spans="1:97" ht="6" customHeight="1">
      <c r="A58" s="1372"/>
      <c r="B58" s="1372"/>
      <c r="C58" s="1372"/>
      <c r="D58" s="1372"/>
      <c r="E58" s="1310"/>
      <c r="F58" s="1311"/>
      <c r="G58" s="1311"/>
      <c r="H58" s="1311"/>
      <c r="I58" s="1311"/>
      <c r="J58" s="1311"/>
      <c r="K58" s="1311"/>
      <c r="L58" s="1311"/>
      <c r="M58" s="1311"/>
      <c r="N58" s="1345"/>
      <c r="O58" s="1346"/>
      <c r="P58" s="1346"/>
      <c r="Q58" s="1346"/>
      <c r="R58" s="1346"/>
      <c r="S58" s="1346"/>
      <c r="T58" s="1346"/>
      <c r="U58" s="1346"/>
      <c r="V58" s="1346"/>
      <c r="W58" s="1346"/>
      <c r="X58" s="1346"/>
      <c r="Y58" s="1346"/>
      <c r="Z58" s="1346"/>
      <c r="AA58" s="1346"/>
      <c r="AB58" s="1346"/>
      <c r="AC58" s="1346"/>
      <c r="AD58" s="1346"/>
      <c r="AE58" s="1346"/>
      <c r="AF58" s="1346"/>
      <c r="AG58" s="1353"/>
      <c r="AH58" s="1354"/>
      <c r="AI58" s="1345"/>
      <c r="AJ58" s="1346"/>
      <c r="AK58" s="1346"/>
      <c r="AL58" s="1346"/>
      <c r="AM58" s="1346"/>
      <c r="AN58" s="1346"/>
      <c r="AO58" s="1346"/>
      <c r="AP58" s="1346"/>
      <c r="AQ58" s="1346"/>
      <c r="AR58" s="1346"/>
      <c r="AS58" s="1346"/>
      <c r="AT58" s="1346"/>
      <c r="AU58" s="1346"/>
      <c r="AV58" s="1346"/>
      <c r="AW58" s="1346"/>
      <c r="AX58" s="1346"/>
      <c r="AY58" s="1346"/>
      <c r="AZ58" s="1346"/>
      <c r="BA58" s="1346"/>
      <c r="BB58" s="1353"/>
      <c r="BC58" s="1380"/>
      <c r="BD58" s="1373"/>
      <c r="BE58" s="1473"/>
      <c r="BF58" s="1474"/>
      <c r="BG58" s="1474"/>
      <c r="BH58" s="1474"/>
      <c r="BI58" s="1417"/>
      <c r="BJ58" s="1417"/>
      <c r="BK58" s="1417"/>
      <c r="BL58" s="1455"/>
      <c r="BM58" s="1455"/>
      <c r="BN58" s="1455"/>
      <c r="BO58" s="1455"/>
      <c r="BP58" s="1455"/>
      <c r="BQ58" s="1455"/>
      <c r="BR58" s="1455"/>
      <c r="BS58" s="1455"/>
      <c r="BT58" s="1455"/>
      <c r="BU58" s="1455"/>
      <c r="BV58" s="1455"/>
      <c r="BW58" s="1455"/>
      <c r="BX58" s="1329"/>
      <c r="BY58" s="1329"/>
      <c r="BZ58" s="1329"/>
      <c r="CA58" s="1329"/>
      <c r="CB58" s="1453"/>
      <c r="CC58" s="1453"/>
      <c r="CD58" s="1453"/>
      <c r="CE58" s="1453"/>
      <c r="CF58" s="1453"/>
      <c r="CG58" s="1453"/>
      <c r="CH58" s="1453"/>
      <c r="CI58" s="1453"/>
      <c r="CJ58" s="1453"/>
      <c r="CK58" s="1453"/>
      <c r="CL58" s="1453"/>
      <c r="CM58" s="1453"/>
      <c r="CN58" s="1453"/>
      <c r="CO58" s="1454"/>
      <c r="CP58" s="1306"/>
      <c r="CQ58" s="1307"/>
      <c r="CR58" s="1307"/>
      <c r="CS58" s="1307"/>
    </row>
    <row r="59" spans="1:97" ht="6" customHeight="1">
      <c r="A59" s="1372"/>
      <c r="B59" s="1372"/>
      <c r="C59" s="1372"/>
      <c r="D59" s="1372"/>
      <c r="E59" s="1310"/>
      <c r="F59" s="1311"/>
      <c r="G59" s="1311"/>
      <c r="H59" s="1311"/>
      <c r="I59" s="1311"/>
      <c r="J59" s="1311"/>
      <c r="K59" s="1311"/>
      <c r="L59" s="1311"/>
      <c r="M59" s="1311"/>
      <c r="N59" s="1347"/>
      <c r="O59" s="1348"/>
      <c r="P59" s="1348"/>
      <c r="Q59" s="1348"/>
      <c r="R59" s="1348"/>
      <c r="S59" s="1348"/>
      <c r="T59" s="1348"/>
      <c r="U59" s="1348"/>
      <c r="V59" s="1348"/>
      <c r="W59" s="1348"/>
      <c r="X59" s="1348"/>
      <c r="Y59" s="1348"/>
      <c r="Z59" s="1348"/>
      <c r="AA59" s="1348"/>
      <c r="AB59" s="1348"/>
      <c r="AC59" s="1348"/>
      <c r="AD59" s="1348"/>
      <c r="AE59" s="1348"/>
      <c r="AF59" s="1348"/>
      <c r="AG59" s="1355"/>
      <c r="AH59" s="1356"/>
      <c r="AI59" s="1347"/>
      <c r="AJ59" s="1348"/>
      <c r="AK59" s="1348"/>
      <c r="AL59" s="1348"/>
      <c r="AM59" s="1348"/>
      <c r="AN59" s="1348"/>
      <c r="AO59" s="1348"/>
      <c r="AP59" s="1348"/>
      <c r="AQ59" s="1348"/>
      <c r="AR59" s="1348"/>
      <c r="AS59" s="1348"/>
      <c r="AT59" s="1348"/>
      <c r="AU59" s="1348"/>
      <c r="AV59" s="1348"/>
      <c r="AW59" s="1348"/>
      <c r="AX59" s="1348"/>
      <c r="AY59" s="1348"/>
      <c r="AZ59" s="1348"/>
      <c r="BA59" s="1348"/>
      <c r="BB59" s="1355"/>
      <c r="BC59" s="1381"/>
      <c r="BD59" s="1373"/>
      <c r="BE59" s="1473"/>
      <c r="BF59" s="1474"/>
      <c r="BG59" s="1474"/>
      <c r="BH59" s="1474"/>
      <c r="BI59" s="1455" t="s">
        <v>63</v>
      </c>
      <c r="BJ59" s="1455"/>
      <c r="BK59" s="1455"/>
      <c r="BL59" s="1455"/>
      <c r="BM59" s="1455"/>
      <c r="BN59" s="1455"/>
      <c r="BO59" s="1455"/>
      <c r="BP59" s="1455"/>
      <c r="BQ59" s="1455"/>
      <c r="BR59" s="1455"/>
      <c r="BS59" s="1455"/>
      <c r="BT59" s="1455"/>
      <c r="BU59" s="1455"/>
      <c r="BV59" s="1455"/>
      <c r="BW59" s="1455"/>
      <c r="BX59" s="1329" t="s">
        <v>62</v>
      </c>
      <c r="BY59" s="1329"/>
      <c r="BZ59" s="1329"/>
      <c r="CA59" s="1329"/>
      <c r="CB59" s="1453" t="str">
        <f>CA234</f>
        <v/>
      </c>
      <c r="CC59" s="1453"/>
      <c r="CD59" s="1453"/>
      <c r="CE59" s="1453"/>
      <c r="CF59" s="1453"/>
      <c r="CG59" s="1453"/>
      <c r="CH59" s="1453"/>
      <c r="CI59" s="1453"/>
      <c r="CJ59" s="1453"/>
      <c r="CK59" s="1453"/>
      <c r="CL59" s="1453"/>
      <c r="CM59" s="1453"/>
      <c r="CN59" s="1453"/>
      <c r="CO59" s="1454"/>
      <c r="CP59" s="1306"/>
      <c r="CQ59" s="1307"/>
      <c r="CR59" s="1307"/>
      <c r="CS59" s="1307"/>
    </row>
    <row r="60" spans="1:97" ht="6" customHeight="1">
      <c r="A60" s="1372"/>
      <c r="B60" s="1372"/>
      <c r="C60" s="1372"/>
      <c r="D60" s="1372"/>
      <c r="E60" s="1567" t="s">
        <v>61</v>
      </c>
      <c r="F60" s="1568"/>
      <c r="G60" s="1568"/>
      <c r="H60" s="1568"/>
      <c r="I60" s="1568"/>
      <c r="J60" s="1568"/>
      <c r="K60" s="1568"/>
      <c r="L60" s="1568"/>
      <c r="M60" s="1568"/>
      <c r="N60" s="1553" t="s">
        <v>795</v>
      </c>
      <c r="O60" s="1464"/>
      <c r="P60" s="1464"/>
      <c r="Q60" s="1464"/>
      <c r="R60" s="1387" t="str">
        <f>IF(AND(所得控除等!N73="寡婦控除",所得控除等!N75="理由を選択してください。"),"☐ 寡婦控除",IF(所得控除等!N73="寡婦控除","☑ 寡婦控除","☐ 寡婦控除"))</f>
        <v>☐ 寡婦控除</v>
      </c>
      <c r="S60" s="1387"/>
      <c r="T60" s="1387"/>
      <c r="U60" s="1387"/>
      <c r="V60" s="1387"/>
      <c r="W60" s="1387"/>
      <c r="X60" s="1387"/>
      <c r="Y60" s="1387"/>
      <c r="Z60" s="1387"/>
      <c r="AA60" s="1387"/>
      <c r="AB60" s="1388"/>
      <c r="AC60" s="1386" t="s">
        <v>184</v>
      </c>
      <c r="AD60" s="1387"/>
      <c r="AE60" s="1387"/>
      <c r="AF60" s="1387"/>
      <c r="AG60" s="1387"/>
      <c r="AH60" s="1387"/>
      <c r="AI60" s="1387"/>
      <c r="AJ60" s="1387"/>
      <c r="AK60" s="1388"/>
      <c r="AL60" s="1553" t="s">
        <v>793</v>
      </c>
      <c r="AM60" s="1464"/>
      <c r="AN60" s="1464"/>
      <c r="AO60" s="1464"/>
      <c r="AP60" s="1464" t="str">
        <f>IF(所得控除等!D81&lt;&gt;"","☑ 勤労学生控除","☐ 勤労学生控除")</f>
        <v>☐ 勤労学生控除</v>
      </c>
      <c r="AQ60" s="1464"/>
      <c r="AR60" s="1464"/>
      <c r="AS60" s="1464"/>
      <c r="AT60" s="1464"/>
      <c r="AU60" s="1464"/>
      <c r="AV60" s="1464"/>
      <c r="AW60" s="1464"/>
      <c r="AX60" s="1464"/>
      <c r="AY60" s="1464"/>
      <c r="AZ60" s="1464"/>
      <c r="BA60" s="1464"/>
      <c r="BB60" s="1464"/>
      <c r="BC60" s="1465"/>
      <c r="BD60" s="1373"/>
      <c r="BE60" s="1473"/>
      <c r="BF60" s="1474"/>
      <c r="BG60" s="1474"/>
      <c r="BH60" s="1474"/>
      <c r="BI60" s="1455"/>
      <c r="BJ60" s="1455"/>
      <c r="BK60" s="1455"/>
      <c r="BL60" s="1455"/>
      <c r="BM60" s="1455"/>
      <c r="BN60" s="1455"/>
      <c r="BO60" s="1455"/>
      <c r="BP60" s="1455"/>
      <c r="BQ60" s="1455"/>
      <c r="BR60" s="1455"/>
      <c r="BS60" s="1455"/>
      <c r="BT60" s="1455"/>
      <c r="BU60" s="1455"/>
      <c r="BV60" s="1455"/>
      <c r="BW60" s="1455"/>
      <c r="BX60" s="1329"/>
      <c r="BY60" s="1329"/>
      <c r="BZ60" s="1329"/>
      <c r="CA60" s="1329"/>
      <c r="CB60" s="1453"/>
      <c r="CC60" s="1453"/>
      <c r="CD60" s="1453"/>
      <c r="CE60" s="1453"/>
      <c r="CF60" s="1453"/>
      <c r="CG60" s="1453"/>
      <c r="CH60" s="1453"/>
      <c r="CI60" s="1453"/>
      <c r="CJ60" s="1453"/>
      <c r="CK60" s="1453"/>
      <c r="CL60" s="1453"/>
      <c r="CM60" s="1453"/>
      <c r="CN60" s="1453"/>
      <c r="CO60" s="1454"/>
      <c r="CP60" s="1306"/>
      <c r="CQ60" s="1307"/>
      <c r="CR60" s="1307"/>
      <c r="CS60" s="1307"/>
    </row>
    <row r="61" spans="1:97" ht="6" customHeight="1">
      <c r="A61" s="1372"/>
      <c r="B61" s="1372"/>
      <c r="C61" s="1372"/>
      <c r="D61" s="1372"/>
      <c r="E61" s="1569"/>
      <c r="F61" s="1570"/>
      <c r="G61" s="1570"/>
      <c r="H61" s="1570"/>
      <c r="I61" s="1570"/>
      <c r="J61" s="1570"/>
      <c r="K61" s="1570"/>
      <c r="L61" s="1570"/>
      <c r="M61" s="1570"/>
      <c r="N61" s="1829"/>
      <c r="O61" s="1830"/>
      <c r="P61" s="1830"/>
      <c r="Q61" s="1830"/>
      <c r="R61" s="1390"/>
      <c r="S61" s="1390"/>
      <c r="T61" s="1390"/>
      <c r="U61" s="1390"/>
      <c r="V61" s="1390"/>
      <c r="W61" s="1390"/>
      <c r="X61" s="1390"/>
      <c r="Y61" s="1390"/>
      <c r="Z61" s="1390"/>
      <c r="AA61" s="1390"/>
      <c r="AB61" s="1391"/>
      <c r="AC61" s="1389"/>
      <c r="AD61" s="1390"/>
      <c r="AE61" s="1390"/>
      <c r="AF61" s="1390"/>
      <c r="AG61" s="1390"/>
      <c r="AH61" s="1390"/>
      <c r="AI61" s="1390"/>
      <c r="AJ61" s="1390"/>
      <c r="AK61" s="1391"/>
      <c r="AL61" s="1829"/>
      <c r="AM61" s="1830"/>
      <c r="AN61" s="1830"/>
      <c r="AO61" s="1830"/>
      <c r="AP61" s="1830"/>
      <c r="AQ61" s="1830"/>
      <c r="AR61" s="1830"/>
      <c r="AS61" s="1830"/>
      <c r="AT61" s="1830"/>
      <c r="AU61" s="1830"/>
      <c r="AV61" s="1830"/>
      <c r="AW61" s="1830"/>
      <c r="AX61" s="1830"/>
      <c r="AY61" s="1830"/>
      <c r="AZ61" s="1830"/>
      <c r="BA61" s="1830"/>
      <c r="BB61" s="1830"/>
      <c r="BC61" s="1890"/>
      <c r="BD61" s="1373"/>
      <c r="BE61" s="1475"/>
      <c r="BF61" s="1476"/>
      <c r="BG61" s="1476"/>
      <c r="BH61" s="1476"/>
      <c r="BI61" s="1482"/>
      <c r="BJ61" s="1482"/>
      <c r="BK61" s="1482"/>
      <c r="BL61" s="1482"/>
      <c r="BM61" s="1482"/>
      <c r="BN61" s="1482"/>
      <c r="BO61" s="1482"/>
      <c r="BP61" s="1482"/>
      <c r="BQ61" s="1482"/>
      <c r="BR61" s="1482"/>
      <c r="BS61" s="1482"/>
      <c r="BT61" s="1482"/>
      <c r="BU61" s="1482"/>
      <c r="BV61" s="1482"/>
      <c r="BW61" s="1482"/>
      <c r="BX61" s="1463"/>
      <c r="BY61" s="1463"/>
      <c r="BZ61" s="1463"/>
      <c r="CA61" s="1463"/>
      <c r="CB61" s="1459"/>
      <c r="CC61" s="1459"/>
      <c r="CD61" s="1459"/>
      <c r="CE61" s="1459"/>
      <c r="CF61" s="1459"/>
      <c r="CG61" s="1459"/>
      <c r="CH61" s="1459"/>
      <c r="CI61" s="1459"/>
      <c r="CJ61" s="1459"/>
      <c r="CK61" s="1459"/>
      <c r="CL61" s="1459"/>
      <c r="CM61" s="1459"/>
      <c r="CN61" s="1459"/>
      <c r="CO61" s="1460"/>
      <c r="CP61" s="1306"/>
      <c r="CQ61" s="1307"/>
      <c r="CR61" s="1307"/>
      <c r="CS61" s="1307"/>
    </row>
    <row r="62" spans="1:97" ht="6" customHeight="1">
      <c r="A62" s="1372"/>
      <c r="B62" s="1372"/>
      <c r="C62" s="1372"/>
      <c r="D62" s="1372"/>
      <c r="E62" s="1569"/>
      <c r="F62" s="1570"/>
      <c r="G62" s="1570"/>
      <c r="H62" s="1570"/>
      <c r="I62" s="1570"/>
      <c r="J62" s="1570"/>
      <c r="K62" s="1570"/>
      <c r="L62" s="1570"/>
      <c r="M62" s="1570"/>
      <c r="N62" s="1486" t="str">
        <f>IF(AND(所得控除等!N73="寡婦控除",所得控除等!N75="理由を選択してください。"),"",IF(所得控除等!N73="寡婦控除",所得控除等!N75,""))</f>
        <v/>
      </c>
      <c r="O62" s="1486"/>
      <c r="P62" s="1486"/>
      <c r="Q62" s="1486"/>
      <c r="R62" s="1486"/>
      <c r="S62" s="1486"/>
      <c r="T62" s="1486"/>
      <c r="U62" s="1486"/>
      <c r="V62" s="1486"/>
      <c r="W62" s="1486"/>
      <c r="X62" s="1486"/>
      <c r="Y62" s="1486"/>
      <c r="Z62" s="1486"/>
      <c r="AA62" s="1486"/>
      <c r="AB62" s="1486"/>
      <c r="AC62" s="1389" t="str">
        <f>IF(所得控除等!N73="ひとり親控除"," ☑ ひとり親"," ☐ ひとり親")</f>
        <v xml:space="preserve"> ☐ ひとり親</v>
      </c>
      <c r="AD62" s="1390"/>
      <c r="AE62" s="1390"/>
      <c r="AF62" s="1390"/>
      <c r="AG62" s="1390"/>
      <c r="AH62" s="1390"/>
      <c r="AI62" s="1390"/>
      <c r="AJ62" s="1390"/>
      <c r="AK62" s="1391"/>
      <c r="AL62" s="1889" t="s">
        <v>794</v>
      </c>
      <c r="AM62" s="1672"/>
      <c r="AN62" s="1672"/>
      <c r="AO62" s="1672"/>
      <c r="AP62" s="1672"/>
      <c r="AQ62" s="1672"/>
      <c r="AR62" s="1830"/>
      <c r="AS62" s="1830"/>
      <c r="AT62" s="1830"/>
      <c r="AU62" s="1830"/>
      <c r="AV62" s="1830"/>
      <c r="AW62" s="1830"/>
      <c r="AX62" s="1830"/>
      <c r="AY62" s="1830"/>
      <c r="AZ62" s="1830"/>
      <c r="BA62" s="1830"/>
      <c r="BB62" s="1830"/>
      <c r="BC62" s="1890"/>
      <c r="BD62" s="1373"/>
      <c r="BE62" s="1471" t="s">
        <v>60</v>
      </c>
      <c r="BF62" s="1472"/>
      <c r="BG62" s="1472"/>
      <c r="BH62" s="1472"/>
      <c r="BI62" s="1477" t="s">
        <v>59</v>
      </c>
      <c r="BJ62" s="1477"/>
      <c r="BK62" s="1477"/>
      <c r="BL62" s="1479" t="s">
        <v>58</v>
      </c>
      <c r="BM62" s="1479"/>
      <c r="BN62" s="1479"/>
      <c r="BO62" s="1479"/>
      <c r="BP62" s="1479"/>
      <c r="BQ62" s="1479"/>
      <c r="BR62" s="1479"/>
      <c r="BS62" s="1479"/>
      <c r="BT62" s="1479"/>
      <c r="BU62" s="1479"/>
      <c r="BV62" s="1479"/>
      <c r="BW62" s="1479"/>
      <c r="BX62" s="1431" t="s">
        <v>57</v>
      </c>
      <c r="BY62" s="1431"/>
      <c r="BZ62" s="1431"/>
      <c r="CA62" s="1431"/>
      <c r="CB62" s="1480" t="str">
        <f>IF(収入・所得!I10=0,"",収入・所得!S10)</f>
        <v/>
      </c>
      <c r="CC62" s="1480"/>
      <c r="CD62" s="1480"/>
      <c r="CE62" s="1480"/>
      <c r="CF62" s="1480"/>
      <c r="CG62" s="1480"/>
      <c r="CH62" s="1480"/>
      <c r="CI62" s="1480"/>
      <c r="CJ62" s="1480"/>
      <c r="CK62" s="1480"/>
      <c r="CL62" s="1480"/>
      <c r="CM62" s="1480"/>
      <c r="CN62" s="1480"/>
      <c r="CO62" s="1481"/>
      <c r="CP62" s="1306"/>
      <c r="CQ62" s="1307"/>
      <c r="CR62" s="1307"/>
      <c r="CS62" s="1307"/>
    </row>
    <row r="63" spans="1:97" ht="6" customHeight="1">
      <c r="A63" s="1372"/>
      <c r="B63" s="1372"/>
      <c r="C63" s="1372"/>
      <c r="D63" s="1372"/>
      <c r="E63" s="1569"/>
      <c r="F63" s="1570"/>
      <c r="G63" s="1570"/>
      <c r="H63" s="1570"/>
      <c r="I63" s="1570"/>
      <c r="J63" s="1570"/>
      <c r="K63" s="1570"/>
      <c r="L63" s="1570"/>
      <c r="M63" s="1570"/>
      <c r="N63" s="1486"/>
      <c r="O63" s="1486"/>
      <c r="P63" s="1486"/>
      <c r="Q63" s="1486"/>
      <c r="R63" s="1486"/>
      <c r="S63" s="1486"/>
      <c r="T63" s="1486"/>
      <c r="U63" s="1486"/>
      <c r="V63" s="1486"/>
      <c r="W63" s="1486"/>
      <c r="X63" s="1486"/>
      <c r="Y63" s="1486"/>
      <c r="Z63" s="1486"/>
      <c r="AA63" s="1486"/>
      <c r="AB63" s="1486"/>
      <c r="AC63" s="1389"/>
      <c r="AD63" s="1390"/>
      <c r="AE63" s="1390"/>
      <c r="AF63" s="1390"/>
      <c r="AG63" s="1390"/>
      <c r="AH63" s="1390"/>
      <c r="AI63" s="1390"/>
      <c r="AJ63" s="1390"/>
      <c r="AK63" s="1391"/>
      <c r="AL63" s="1889"/>
      <c r="AM63" s="1672"/>
      <c r="AN63" s="1672"/>
      <c r="AO63" s="1672"/>
      <c r="AP63" s="1672"/>
      <c r="AQ63" s="1672"/>
      <c r="AR63" s="1830"/>
      <c r="AS63" s="1830"/>
      <c r="AT63" s="1830"/>
      <c r="AU63" s="1830"/>
      <c r="AV63" s="1830"/>
      <c r="AW63" s="1830"/>
      <c r="AX63" s="1830"/>
      <c r="AY63" s="1830"/>
      <c r="AZ63" s="1830"/>
      <c r="BA63" s="1830"/>
      <c r="BB63" s="1830"/>
      <c r="BC63" s="1890"/>
      <c r="BD63" s="1373"/>
      <c r="BE63" s="1473"/>
      <c r="BF63" s="1474"/>
      <c r="BG63" s="1474"/>
      <c r="BH63" s="1474"/>
      <c r="BI63" s="1478"/>
      <c r="BJ63" s="1478"/>
      <c r="BK63" s="1478"/>
      <c r="BL63" s="1455"/>
      <c r="BM63" s="1455"/>
      <c r="BN63" s="1455"/>
      <c r="BO63" s="1455"/>
      <c r="BP63" s="1455"/>
      <c r="BQ63" s="1455"/>
      <c r="BR63" s="1455"/>
      <c r="BS63" s="1455"/>
      <c r="BT63" s="1455"/>
      <c r="BU63" s="1455"/>
      <c r="BV63" s="1455"/>
      <c r="BW63" s="1455"/>
      <c r="BX63" s="1329"/>
      <c r="BY63" s="1329"/>
      <c r="BZ63" s="1329"/>
      <c r="CA63" s="1329"/>
      <c r="CB63" s="1453"/>
      <c r="CC63" s="1453"/>
      <c r="CD63" s="1453"/>
      <c r="CE63" s="1453"/>
      <c r="CF63" s="1453"/>
      <c r="CG63" s="1453"/>
      <c r="CH63" s="1453"/>
      <c r="CI63" s="1453"/>
      <c r="CJ63" s="1453"/>
      <c r="CK63" s="1453"/>
      <c r="CL63" s="1453"/>
      <c r="CM63" s="1453"/>
      <c r="CN63" s="1453"/>
      <c r="CO63" s="1454"/>
      <c r="CP63" s="1306"/>
      <c r="CQ63" s="1307"/>
      <c r="CR63" s="1307"/>
      <c r="CS63" s="1307"/>
    </row>
    <row r="64" spans="1:97" ht="6" customHeight="1">
      <c r="A64" s="1372"/>
      <c r="B64" s="1372"/>
      <c r="C64" s="1372"/>
      <c r="D64" s="1372"/>
      <c r="E64" s="1569"/>
      <c r="F64" s="1570"/>
      <c r="G64" s="1570"/>
      <c r="H64" s="1570"/>
      <c r="I64" s="1570"/>
      <c r="J64" s="1570"/>
      <c r="K64" s="1570"/>
      <c r="L64" s="1570"/>
      <c r="M64" s="1570"/>
      <c r="N64" s="1486"/>
      <c r="O64" s="1486"/>
      <c r="P64" s="1486"/>
      <c r="Q64" s="1486"/>
      <c r="R64" s="1486"/>
      <c r="S64" s="1486"/>
      <c r="T64" s="1486"/>
      <c r="U64" s="1486"/>
      <c r="V64" s="1486"/>
      <c r="W64" s="1486"/>
      <c r="X64" s="1486"/>
      <c r="Y64" s="1486"/>
      <c r="Z64" s="1486"/>
      <c r="AA64" s="1486"/>
      <c r="AB64" s="1486"/>
      <c r="AC64" s="1389"/>
      <c r="AD64" s="1390"/>
      <c r="AE64" s="1390"/>
      <c r="AF64" s="1390"/>
      <c r="AG64" s="1390"/>
      <c r="AH64" s="1390"/>
      <c r="AI64" s="1390"/>
      <c r="AJ64" s="1390"/>
      <c r="AK64" s="1391"/>
      <c r="AL64" s="1382" t="str">
        <f>IF(所得控除等!D81&lt;&gt;"",所得控除等!D81,"")</f>
        <v/>
      </c>
      <c r="AM64" s="1382"/>
      <c r="AN64" s="1382"/>
      <c r="AO64" s="1382"/>
      <c r="AP64" s="1382"/>
      <c r="AQ64" s="1382"/>
      <c r="AR64" s="1382"/>
      <c r="AS64" s="1382"/>
      <c r="AT64" s="1382"/>
      <c r="AU64" s="1382"/>
      <c r="AV64" s="1382"/>
      <c r="AW64" s="1382"/>
      <c r="AX64" s="1382"/>
      <c r="AY64" s="1382"/>
      <c r="AZ64" s="1382"/>
      <c r="BA64" s="1382"/>
      <c r="BB64" s="1382"/>
      <c r="BC64" s="1383"/>
      <c r="BD64" s="1373"/>
      <c r="BE64" s="1473"/>
      <c r="BF64" s="1474"/>
      <c r="BG64" s="1474"/>
      <c r="BH64" s="1474"/>
      <c r="BI64" s="1478"/>
      <c r="BJ64" s="1478"/>
      <c r="BK64" s="1478"/>
      <c r="BL64" s="1455"/>
      <c r="BM64" s="1455"/>
      <c r="BN64" s="1455"/>
      <c r="BO64" s="1455"/>
      <c r="BP64" s="1455"/>
      <c r="BQ64" s="1455"/>
      <c r="BR64" s="1455"/>
      <c r="BS64" s="1455"/>
      <c r="BT64" s="1455"/>
      <c r="BU64" s="1455"/>
      <c r="BV64" s="1455"/>
      <c r="BW64" s="1455"/>
      <c r="BX64" s="1329"/>
      <c r="BY64" s="1329"/>
      <c r="BZ64" s="1329"/>
      <c r="CA64" s="1329"/>
      <c r="CB64" s="1453"/>
      <c r="CC64" s="1453"/>
      <c r="CD64" s="1453"/>
      <c r="CE64" s="1453"/>
      <c r="CF64" s="1453"/>
      <c r="CG64" s="1453"/>
      <c r="CH64" s="1453"/>
      <c r="CI64" s="1453"/>
      <c r="CJ64" s="1453"/>
      <c r="CK64" s="1453"/>
      <c r="CL64" s="1453"/>
      <c r="CM64" s="1453"/>
      <c r="CN64" s="1453"/>
      <c r="CO64" s="1454"/>
      <c r="CP64" s="1306"/>
      <c r="CQ64" s="1307"/>
      <c r="CR64" s="1307"/>
      <c r="CS64" s="1307"/>
    </row>
    <row r="65" spans="1:103" ht="6" customHeight="1">
      <c r="A65" s="1372"/>
      <c r="B65" s="1372"/>
      <c r="C65" s="1372"/>
      <c r="D65" s="1372"/>
      <c r="E65" s="1569"/>
      <c r="F65" s="1570"/>
      <c r="G65" s="1570"/>
      <c r="H65" s="1570"/>
      <c r="I65" s="1570"/>
      <c r="J65" s="1570"/>
      <c r="K65" s="1570"/>
      <c r="L65" s="1570"/>
      <c r="M65" s="1570"/>
      <c r="N65" s="1486"/>
      <c r="O65" s="1486"/>
      <c r="P65" s="1486"/>
      <c r="Q65" s="1486"/>
      <c r="R65" s="1486"/>
      <c r="S65" s="1486"/>
      <c r="T65" s="1486"/>
      <c r="U65" s="1486"/>
      <c r="V65" s="1486"/>
      <c r="W65" s="1486"/>
      <c r="X65" s="1486"/>
      <c r="Y65" s="1486"/>
      <c r="Z65" s="1486"/>
      <c r="AA65" s="1486"/>
      <c r="AB65" s="1486"/>
      <c r="AC65" s="1389" t="s">
        <v>792</v>
      </c>
      <c r="AD65" s="1390"/>
      <c r="AE65" s="1390"/>
      <c r="AF65" s="1390"/>
      <c r="AG65" s="1390"/>
      <c r="AH65" s="1390"/>
      <c r="AI65" s="1390"/>
      <c r="AJ65" s="1390"/>
      <c r="AK65" s="1391"/>
      <c r="AL65" s="1329"/>
      <c r="AM65" s="1329"/>
      <c r="AN65" s="1329"/>
      <c r="AO65" s="1329"/>
      <c r="AP65" s="1329"/>
      <c r="AQ65" s="1329"/>
      <c r="AR65" s="1329"/>
      <c r="AS65" s="1329"/>
      <c r="AT65" s="1329"/>
      <c r="AU65" s="1329"/>
      <c r="AV65" s="1329"/>
      <c r="AW65" s="1329"/>
      <c r="AX65" s="1329"/>
      <c r="AY65" s="1329"/>
      <c r="AZ65" s="1329"/>
      <c r="BA65" s="1329"/>
      <c r="BB65" s="1329"/>
      <c r="BC65" s="1377"/>
      <c r="BD65" s="1373"/>
      <c r="BE65" s="1473"/>
      <c r="BF65" s="1474"/>
      <c r="BG65" s="1474"/>
      <c r="BH65" s="1474"/>
      <c r="BI65" s="1478"/>
      <c r="BJ65" s="1478"/>
      <c r="BK65" s="1478"/>
      <c r="BL65" s="1455" t="s">
        <v>56</v>
      </c>
      <c r="BM65" s="1455"/>
      <c r="BN65" s="1455"/>
      <c r="BO65" s="1455"/>
      <c r="BP65" s="1455"/>
      <c r="BQ65" s="1455"/>
      <c r="BR65" s="1455"/>
      <c r="BS65" s="1455"/>
      <c r="BT65" s="1455"/>
      <c r="BU65" s="1455"/>
      <c r="BV65" s="1455"/>
      <c r="BW65" s="1455"/>
      <c r="BX65" s="1329" t="s">
        <v>55</v>
      </c>
      <c r="BY65" s="1329"/>
      <c r="BZ65" s="1329"/>
      <c r="CA65" s="1329"/>
      <c r="CB65" s="1453" t="str">
        <f>IF(収入・所得!I11=0,"",収入・所得!S11)</f>
        <v/>
      </c>
      <c r="CC65" s="1453"/>
      <c r="CD65" s="1453"/>
      <c r="CE65" s="1453"/>
      <c r="CF65" s="1453"/>
      <c r="CG65" s="1453"/>
      <c r="CH65" s="1453"/>
      <c r="CI65" s="1453"/>
      <c r="CJ65" s="1453"/>
      <c r="CK65" s="1453"/>
      <c r="CL65" s="1453"/>
      <c r="CM65" s="1453"/>
      <c r="CN65" s="1453"/>
      <c r="CO65" s="1454"/>
      <c r="CP65" s="1306"/>
      <c r="CQ65" s="1307"/>
      <c r="CR65" s="1307"/>
      <c r="CS65" s="1307"/>
    </row>
    <row r="66" spans="1:103" ht="6" customHeight="1">
      <c r="A66" s="1372"/>
      <c r="B66" s="1372"/>
      <c r="C66" s="1372"/>
      <c r="D66" s="1372"/>
      <c r="E66" s="1571"/>
      <c r="F66" s="1572"/>
      <c r="G66" s="1572"/>
      <c r="H66" s="1572"/>
      <c r="I66" s="1572"/>
      <c r="J66" s="1572"/>
      <c r="K66" s="1572"/>
      <c r="L66" s="1572"/>
      <c r="M66" s="1572"/>
      <c r="N66" s="1486"/>
      <c r="O66" s="1486"/>
      <c r="P66" s="1486"/>
      <c r="Q66" s="1486"/>
      <c r="R66" s="1486"/>
      <c r="S66" s="1486"/>
      <c r="T66" s="1486"/>
      <c r="U66" s="1486"/>
      <c r="V66" s="1486"/>
      <c r="W66" s="1486"/>
      <c r="X66" s="1486"/>
      <c r="Y66" s="1486"/>
      <c r="Z66" s="1486"/>
      <c r="AA66" s="1486"/>
      <c r="AB66" s="1486"/>
      <c r="AC66" s="1635"/>
      <c r="AD66" s="1636"/>
      <c r="AE66" s="1636"/>
      <c r="AF66" s="1636"/>
      <c r="AG66" s="1636"/>
      <c r="AH66" s="1636"/>
      <c r="AI66" s="1636"/>
      <c r="AJ66" s="1636"/>
      <c r="AK66" s="1637"/>
      <c r="AL66" s="1384"/>
      <c r="AM66" s="1384"/>
      <c r="AN66" s="1384"/>
      <c r="AO66" s="1384"/>
      <c r="AP66" s="1384"/>
      <c r="AQ66" s="1384"/>
      <c r="AR66" s="1384"/>
      <c r="AS66" s="1384"/>
      <c r="AT66" s="1384"/>
      <c r="AU66" s="1384"/>
      <c r="AV66" s="1384"/>
      <c r="AW66" s="1384"/>
      <c r="AX66" s="1384"/>
      <c r="AY66" s="1384"/>
      <c r="AZ66" s="1384"/>
      <c r="BA66" s="1384"/>
      <c r="BB66" s="1384"/>
      <c r="BC66" s="1385"/>
      <c r="BD66" s="1373"/>
      <c r="BE66" s="1473"/>
      <c r="BF66" s="1474"/>
      <c r="BG66" s="1474"/>
      <c r="BH66" s="1474"/>
      <c r="BI66" s="1478"/>
      <c r="BJ66" s="1478"/>
      <c r="BK66" s="1478"/>
      <c r="BL66" s="1455"/>
      <c r="BM66" s="1455"/>
      <c r="BN66" s="1455"/>
      <c r="BO66" s="1455"/>
      <c r="BP66" s="1455"/>
      <c r="BQ66" s="1455"/>
      <c r="BR66" s="1455"/>
      <c r="BS66" s="1455"/>
      <c r="BT66" s="1455"/>
      <c r="BU66" s="1455"/>
      <c r="BV66" s="1455"/>
      <c r="BW66" s="1455"/>
      <c r="BX66" s="1329"/>
      <c r="BY66" s="1329"/>
      <c r="BZ66" s="1329"/>
      <c r="CA66" s="1329"/>
      <c r="CB66" s="1453"/>
      <c r="CC66" s="1453"/>
      <c r="CD66" s="1453"/>
      <c r="CE66" s="1453"/>
      <c r="CF66" s="1453"/>
      <c r="CG66" s="1453"/>
      <c r="CH66" s="1453"/>
      <c r="CI66" s="1453"/>
      <c r="CJ66" s="1453"/>
      <c r="CK66" s="1453"/>
      <c r="CL66" s="1453"/>
      <c r="CM66" s="1453"/>
      <c r="CN66" s="1453"/>
      <c r="CO66" s="1454"/>
      <c r="CP66" s="1306"/>
      <c r="CQ66" s="1307"/>
      <c r="CR66" s="1307"/>
      <c r="CS66" s="1307"/>
    </row>
    <row r="67" spans="1:103" ht="6" customHeight="1">
      <c r="A67" s="1372"/>
      <c r="B67" s="1372"/>
      <c r="C67" s="1372"/>
      <c r="D67" s="1372"/>
      <c r="E67" s="1310" t="s">
        <v>152</v>
      </c>
      <c r="F67" s="1311"/>
      <c r="G67" s="1311"/>
      <c r="H67" s="1311"/>
      <c r="I67" s="1311"/>
      <c r="J67" s="1311"/>
      <c r="K67" s="1311"/>
      <c r="L67" s="1311"/>
      <c r="M67" s="1311"/>
      <c r="N67" s="1470">
        <v>1</v>
      </c>
      <c r="O67" s="1470"/>
      <c r="P67" s="1378" t="s">
        <v>14</v>
      </c>
      <c r="Q67" s="1378"/>
      <c r="R67" s="1378"/>
      <c r="S67" s="1378"/>
      <c r="T67" s="1329" t="str">
        <f>IF(所得控除等!B88&lt;&gt;"",所得控除等!B88,"")</f>
        <v/>
      </c>
      <c r="U67" s="1329"/>
      <c r="V67" s="1329"/>
      <c r="W67" s="1329"/>
      <c r="X67" s="1329"/>
      <c r="Y67" s="1329"/>
      <c r="Z67" s="1329"/>
      <c r="AA67" s="1329"/>
      <c r="AB67" s="1329"/>
      <c r="AC67" s="1329"/>
      <c r="AD67" s="1329"/>
      <c r="AE67" s="1329"/>
      <c r="AF67" s="1329"/>
      <c r="AG67" s="1329"/>
      <c r="AH67" s="1329"/>
      <c r="AI67" s="1329"/>
      <c r="AJ67" s="1329"/>
      <c r="AK67" s="1329"/>
      <c r="AL67" s="1329"/>
      <c r="AM67" s="1329"/>
      <c r="AN67" s="1329"/>
      <c r="AO67" s="1329"/>
      <c r="AP67" s="1350" t="s">
        <v>51</v>
      </c>
      <c r="AQ67" s="1350"/>
      <c r="AR67" s="1350"/>
      <c r="AS67" s="1350"/>
      <c r="AT67" s="1350"/>
      <c r="AU67" s="1329" t="str">
        <f>IF(所得控除等!L88&lt;&gt;"",所得控除等!L88,"")</f>
        <v/>
      </c>
      <c r="AV67" s="1329"/>
      <c r="AW67" s="1329"/>
      <c r="AX67" s="1329"/>
      <c r="AY67" s="1329"/>
      <c r="AZ67" s="1329"/>
      <c r="BA67" s="1329"/>
      <c r="BB67" s="1329"/>
      <c r="BC67" s="1377"/>
      <c r="BD67" s="1373"/>
      <c r="BE67" s="1473"/>
      <c r="BF67" s="1474"/>
      <c r="BG67" s="1474"/>
      <c r="BH67" s="1474"/>
      <c r="BI67" s="1478"/>
      <c r="BJ67" s="1478"/>
      <c r="BK67" s="1478"/>
      <c r="BL67" s="1455"/>
      <c r="BM67" s="1455"/>
      <c r="BN67" s="1455"/>
      <c r="BO67" s="1455"/>
      <c r="BP67" s="1455"/>
      <c r="BQ67" s="1455"/>
      <c r="BR67" s="1455"/>
      <c r="BS67" s="1455"/>
      <c r="BT67" s="1455"/>
      <c r="BU67" s="1455"/>
      <c r="BV67" s="1455"/>
      <c r="BW67" s="1455"/>
      <c r="BX67" s="1329"/>
      <c r="BY67" s="1329"/>
      <c r="BZ67" s="1329"/>
      <c r="CA67" s="1329"/>
      <c r="CB67" s="1453"/>
      <c r="CC67" s="1453"/>
      <c r="CD67" s="1453"/>
      <c r="CE67" s="1453"/>
      <c r="CF67" s="1453"/>
      <c r="CG67" s="1453"/>
      <c r="CH67" s="1453"/>
      <c r="CI67" s="1453"/>
      <c r="CJ67" s="1453"/>
      <c r="CK67" s="1453"/>
      <c r="CL67" s="1453"/>
      <c r="CM67" s="1453"/>
      <c r="CN67" s="1453"/>
      <c r="CO67" s="1454"/>
      <c r="CP67" s="1306"/>
      <c r="CQ67" s="1307"/>
      <c r="CR67" s="1307"/>
      <c r="CS67" s="1307"/>
    </row>
    <row r="68" spans="1:103" ht="6" customHeight="1">
      <c r="A68" s="1372"/>
      <c r="B68" s="1372"/>
      <c r="C68" s="1372"/>
      <c r="D68" s="1372"/>
      <c r="E68" s="1310"/>
      <c r="F68" s="1311"/>
      <c r="G68" s="1311"/>
      <c r="H68" s="1311"/>
      <c r="I68" s="1311"/>
      <c r="J68" s="1311"/>
      <c r="K68" s="1311"/>
      <c r="L68" s="1311"/>
      <c r="M68" s="1311"/>
      <c r="N68" s="1470"/>
      <c r="O68" s="1470"/>
      <c r="P68" s="1378"/>
      <c r="Q68" s="1378"/>
      <c r="R68" s="1378"/>
      <c r="S68" s="1378"/>
      <c r="T68" s="1329"/>
      <c r="U68" s="1329"/>
      <c r="V68" s="1329"/>
      <c r="W68" s="1329"/>
      <c r="X68" s="1329"/>
      <c r="Y68" s="1329"/>
      <c r="Z68" s="1329"/>
      <c r="AA68" s="1329"/>
      <c r="AB68" s="1329"/>
      <c r="AC68" s="1329"/>
      <c r="AD68" s="1329"/>
      <c r="AE68" s="1329"/>
      <c r="AF68" s="1329"/>
      <c r="AG68" s="1329"/>
      <c r="AH68" s="1329"/>
      <c r="AI68" s="1329"/>
      <c r="AJ68" s="1329"/>
      <c r="AK68" s="1329"/>
      <c r="AL68" s="1329"/>
      <c r="AM68" s="1329"/>
      <c r="AN68" s="1329"/>
      <c r="AO68" s="1329"/>
      <c r="AP68" s="1350"/>
      <c r="AQ68" s="1350"/>
      <c r="AR68" s="1350"/>
      <c r="AS68" s="1350"/>
      <c r="AT68" s="1350"/>
      <c r="AU68" s="1329"/>
      <c r="AV68" s="1329"/>
      <c r="AW68" s="1329"/>
      <c r="AX68" s="1329"/>
      <c r="AY68" s="1329"/>
      <c r="AZ68" s="1329"/>
      <c r="BA68" s="1329"/>
      <c r="BB68" s="1329"/>
      <c r="BC68" s="1377"/>
      <c r="BD68" s="1373"/>
      <c r="BE68" s="1473"/>
      <c r="BF68" s="1474"/>
      <c r="BG68" s="1474"/>
      <c r="BH68" s="1474"/>
      <c r="BI68" s="1455" t="s">
        <v>54</v>
      </c>
      <c r="BJ68" s="1455"/>
      <c r="BK68" s="1455"/>
      <c r="BL68" s="1455"/>
      <c r="BM68" s="1455"/>
      <c r="BN68" s="1455"/>
      <c r="BO68" s="1455"/>
      <c r="BP68" s="1455"/>
      <c r="BQ68" s="1455"/>
      <c r="BR68" s="1455"/>
      <c r="BS68" s="1455"/>
      <c r="BT68" s="1455"/>
      <c r="BU68" s="1455"/>
      <c r="BV68" s="1455"/>
      <c r="BW68" s="1455"/>
      <c r="BX68" s="1329" t="s">
        <v>53</v>
      </c>
      <c r="BY68" s="1329"/>
      <c r="BZ68" s="1329"/>
      <c r="CA68" s="1329"/>
      <c r="CB68" s="1453" t="str">
        <f>IF(収入・所得!I12=0,"",収入・所得!S12)</f>
        <v/>
      </c>
      <c r="CC68" s="1453"/>
      <c r="CD68" s="1453"/>
      <c r="CE68" s="1453"/>
      <c r="CF68" s="1453"/>
      <c r="CG68" s="1453"/>
      <c r="CH68" s="1453"/>
      <c r="CI68" s="1453"/>
      <c r="CJ68" s="1453"/>
      <c r="CK68" s="1453"/>
      <c r="CL68" s="1453"/>
      <c r="CM68" s="1453"/>
      <c r="CN68" s="1453"/>
      <c r="CO68" s="1454"/>
      <c r="CP68" s="1306"/>
      <c r="CQ68" s="1307"/>
      <c r="CR68" s="1307"/>
      <c r="CS68" s="1307"/>
      <c r="CT68" s="157"/>
      <c r="CU68" s="157"/>
      <c r="CV68" s="157"/>
      <c r="CW68" s="157"/>
      <c r="CX68" s="158"/>
      <c r="CY68" s="158"/>
    </row>
    <row r="69" spans="1:103" ht="6" customHeight="1">
      <c r="A69" s="1372"/>
      <c r="B69" s="1372"/>
      <c r="C69" s="1372"/>
      <c r="D69" s="1372"/>
      <c r="E69" s="1310"/>
      <c r="F69" s="1311"/>
      <c r="G69" s="1311"/>
      <c r="H69" s="1311"/>
      <c r="I69" s="1311"/>
      <c r="J69" s="1311"/>
      <c r="K69" s="1311"/>
      <c r="L69" s="1311"/>
      <c r="M69" s="1311"/>
      <c r="N69" s="1470"/>
      <c r="O69" s="1470"/>
      <c r="P69" s="1378"/>
      <c r="Q69" s="1378"/>
      <c r="R69" s="1378"/>
      <c r="S69" s="1378"/>
      <c r="T69" s="1329"/>
      <c r="U69" s="1329"/>
      <c r="V69" s="1329"/>
      <c r="W69" s="1329"/>
      <c r="X69" s="1329"/>
      <c r="Y69" s="1329"/>
      <c r="Z69" s="1329"/>
      <c r="AA69" s="1329"/>
      <c r="AB69" s="1329"/>
      <c r="AC69" s="1329"/>
      <c r="AD69" s="1329"/>
      <c r="AE69" s="1329"/>
      <c r="AF69" s="1329"/>
      <c r="AG69" s="1329"/>
      <c r="AH69" s="1329"/>
      <c r="AI69" s="1329"/>
      <c r="AJ69" s="1329"/>
      <c r="AK69" s="1329"/>
      <c r="AL69" s="1329"/>
      <c r="AM69" s="1329"/>
      <c r="AN69" s="1329"/>
      <c r="AO69" s="1329"/>
      <c r="AP69" s="1350"/>
      <c r="AQ69" s="1350"/>
      <c r="AR69" s="1350"/>
      <c r="AS69" s="1350"/>
      <c r="AT69" s="1350"/>
      <c r="AU69" s="1329"/>
      <c r="AV69" s="1329"/>
      <c r="AW69" s="1329"/>
      <c r="AX69" s="1329"/>
      <c r="AY69" s="1329"/>
      <c r="AZ69" s="1329"/>
      <c r="BA69" s="1329"/>
      <c r="BB69" s="1329"/>
      <c r="BC69" s="1377"/>
      <c r="BD69" s="1373"/>
      <c r="BE69" s="1473"/>
      <c r="BF69" s="1474"/>
      <c r="BG69" s="1474"/>
      <c r="BH69" s="1474"/>
      <c r="BI69" s="1455"/>
      <c r="BJ69" s="1455"/>
      <c r="BK69" s="1455"/>
      <c r="BL69" s="1455"/>
      <c r="BM69" s="1455"/>
      <c r="BN69" s="1455"/>
      <c r="BO69" s="1455"/>
      <c r="BP69" s="1455"/>
      <c r="BQ69" s="1455"/>
      <c r="BR69" s="1455"/>
      <c r="BS69" s="1455"/>
      <c r="BT69" s="1455"/>
      <c r="BU69" s="1455"/>
      <c r="BV69" s="1455"/>
      <c r="BW69" s="1455"/>
      <c r="BX69" s="1329"/>
      <c r="BY69" s="1329"/>
      <c r="BZ69" s="1329"/>
      <c r="CA69" s="1329"/>
      <c r="CB69" s="1453"/>
      <c r="CC69" s="1453"/>
      <c r="CD69" s="1453"/>
      <c r="CE69" s="1453"/>
      <c r="CF69" s="1453"/>
      <c r="CG69" s="1453"/>
      <c r="CH69" s="1453"/>
      <c r="CI69" s="1453"/>
      <c r="CJ69" s="1453"/>
      <c r="CK69" s="1453"/>
      <c r="CL69" s="1453"/>
      <c r="CM69" s="1453"/>
      <c r="CN69" s="1453"/>
      <c r="CO69" s="1454"/>
      <c r="CP69" s="1306"/>
      <c r="CQ69" s="1307"/>
      <c r="CR69" s="1307"/>
      <c r="CS69" s="1307"/>
      <c r="CT69" s="157"/>
      <c r="CU69" s="157"/>
      <c r="CV69" s="157"/>
      <c r="CW69" s="157"/>
      <c r="CX69" s="158"/>
      <c r="CY69" s="158"/>
    </row>
    <row r="70" spans="1:103" ht="6" customHeight="1">
      <c r="A70" s="1372"/>
      <c r="B70" s="1372"/>
      <c r="C70" s="1372"/>
      <c r="D70" s="1372"/>
      <c r="E70" s="1310"/>
      <c r="F70" s="1311"/>
      <c r="G70" s="1311"/>
      <c r="H70" s="1311"/>
      <c r="I70" s="1311"/>
      <c r="J70" s="1311"/>
      <c r="K70" s="1311"/>
      <c r="L70" s="1311"/>
      <c r="M70" s="1311"/>
      <c r="N70" s="1470"/>
      <c r="O70" s="1470"/>
      <c r="P70" s="1312" t="s">
        <v>10</v>
      </c>
      <c r="Q70" s="1313"/>
      <c r="R70" s="1313"/>
      <c r="S70" s="1313"/>
      <c r="T70" s="1313"/>
      <c r="U70" s="1358"/>
      <c r="V70" s="1360" t="str">
        <f>IF(所得控除等!H88&lt;&gt;"",所得控除等!H88,"")</f>
        <v/>
      </c>
      <c r="W70" s="1361"/>
      <c r="X70" s="1361"/>
      <c r="Y70" s="1361"/>
      <c r="Z70" s="1361"/>
      <c r="AA70" s="1361"/>
      <c r="AB70" s="1361"/>
      <c r="AC70" s="1361"/>
      <c r="AD70" s="1361"/>
      <c r="AE70" s="1361"/>
      <c r="AF70" s="1361"/>
      <c r="AG70" s="1361"/>
      <c r="AH70" s="1361"/>
      <c r="AI70" s="1361"/>
      <c r="AJ70" s="1361"/>
      <c r="AK70" s="1361"/>
      <c r="AL70" s="1361"/>
      <c r="AM70" s="1361"/>
      <c r="AN70" s="1361"/>
      <c r="AO70" s="1361"/>
      <c r="AP70" s="1361"/>
      <c r="AQ70" s="1361"/>
      <c r="AR70" s="1361"/>
      <c r="AS70" s="1361"/>
      <c r="AT70" s="1361"/>
      <c r="AU70" s="1361"/>
      <c r="AV70" s="1361"/>
      <c r="AW70" s="1361"/>
      <c r="AX70" s="1361"/>
      <c r="AY70" s="1361"/>
      <c r="AZ70" s="1361"/>
      <c r="BA70" s="1361"/>
      <c r="BB70" s="1361"/>
      <c r="BC70" s="1362"/>
      <c r="BD70" s="1373"/>
      <c r="BE70" s="1473"/>
      <c r="BF70" s="1474"/>
      <c r="BG70" s="1474"/>
      <c r="BH70" s="1474"/>
      <c r="BI70" s="1455"/>
      <c r="BJ70" s="1455"/>
      <c r="BK70" s="1455"/>
      <c r="BL70" s="1455"/>
      <c r="BM70" s="1455"/>
      <c r="BN70" s="1455"/>
      <c r="BO70" s="1455"/>
      <c r="BP70" s="1455"/>
      <c r="BQ70" s="1455"/>
      <c r="BR70" s="1455"/>
      <c r="BS70" s="1455"/>
      <c r="BT70" s="1455"/>
      <c r="BU70" s="1455"/>
      <c r="BV70" s="1455"/>
      <c r="BW70" s="1455"/>
      <c r="BX70" s="1329"/>
      <c r="BY70" s="1329"/>
      <c r="BZ70" s="1329"/>
      <c r="CA70" s="1329"/>
      <c r="CB70" s="1453"/>
      <c r="CC70" s="1453"/>
      <c r="CD70" s="1453"/>
      <c r="CE70" s="1453"/>
      <c r="CF70" s="1453"/>
      <c r="CG70" s="1453"/>
      <c r="CH70" s="1453"/>
      <c r="CI70" s="1453"/>
      <c r="CJ70" s="1453"/>
      <c r="CK70" s="1453"/>
      <c r="CL70" s="1453"/>
      <c r="CM70" s="1453"/>
      <c r="CN70" s="1453"/>
      <c r="CO70" s="1454"/>
      <c r="CP70" s="1306"/>
      <c r="CQ70" s="1307"/>
      <c r="CR70" s="1307"/>
      <c r="CS70" s="1307"/>
      <c r="CT70" s="157"/>
      <c r="CU70" s="157"/>
      <c r="CV70" s="157"/>
      <c r="CW70" s="157"/>
      <c r="CX70" s="158"/>
      <c r="CY70" s="158"/>
    </row>
    <row r="71" spans="1:103" ht="6" customHeight="1">
      <c r="A71" s="1372"/>
      <c r="B71" s="1372"/>
      <c r="C71" s="1372"/>
      <c r="D71" s="1372"/>
      <c r="E71" s="1310"/>
      <c r="F71" s="1311"/>
      <c r="G71" s="1311"/>
      <c r="H71" s="1311"/>
      <c r="I71" s="1311"/>
      <c r="J71" s="1311"/>
      <c r="K71" s="1311"/>
      <c r="L71" s="1311"/>
      <c r="M71" s="1311"/>
      <c r="N71" s="1470"/>
      <c r="O71" s="1470"/>
      <c r="P71" s="1316"/>
      <c r="Q71" s="1317"/>
      <c r="R71" s="1317"/>
      <c r="S71" s="1317"/>
      <c r="T71" s="1317"/>
      <c r="U71" s="1359"/>
      <c r="V71" s="1363"/>
      <c r="W71" s="1364"/>
      <c r="X71" s="1364"/>
      <c r="Y71" s="1364"/>
      <c r="Z71" s="1364"/>
      <c r="AA71" s="1364"/>
      <c r="AB71" s="1364"/>
      <c r="AC71" s="1364"/>
      <c r="AD71" s="1364"/>
      <c r="AE71" s="1364"/>
      <c r="AF71" s="1364"/>
      <c r="AG71" s="1364"/>
      <c r="AH71" s="1364"/>
      <c r="AI71" s="1364"/>
      <c r="AJ71" s="1364"/>
      <c r="AK71" s="1364"/>
      <c r="AL71" s="1364"/>
      <c r="AM71" s="1364"/>
      <c r="AN71" s="1364"/>
      <c r="AO71" s="1364"/>
      <c r="AP71" s="1364"/>
      <c r="AQ71" s="1364"/>
      <c r="AR71" s="1364"/>
      <c r="AS71" s="1364"/>
      <c r="AT71" s="1364"/>
      <c r="AU71" s="1364"/>
      <c r="AV71" s="1364"/>
      <c r="AW71" s="1364"/>
      <c r="AX71" s="1364"/>
      <c r="AY71" s="1364"/>
      <c r="AZ71" s="1364"/>
      <c r="BA71" s="1364"/>
      <c r="BB71" s="1364"/>
      <c r="BC71" s="1365"/>
      <c r="BD71" s="1373"/>
      <c r="BE71" s="1473"/>
      <c r="BF71" s="1474"/>
      <c r="BG71" s="1474"/>
      <c r="BH71" s="1474"/>
      <c r="BI71" s="1455" t="s">
        <v>87</v>
      </c>
      <c r="BJ71" s="1455"/>
      <c r="BK71" s="1455"/>
      <c r="BL71" s="1455"/>
      <c r="BM71" s="1455"/>
      <c r="BN71" s="1455"/>
      <c r="BO71" s="1455"/>
      <c r="BP71" s="1455"/>
      <c r="BQ71" s="1455"/>
      <c r="BR71" s="1455"/>
      <c r="BS71" s="1455"/>
      <c r="BT71" s="1455"/>
      <c r="BU71" s="1455"/>
      <c r="BV71" s="1455"/>
      <c r="BW71" s="1455"/>
      <c r="BX71" s="1329" t="s">
        <v>52</v>
      </c>
      <c r="BY71" s="1329"/>
      <c r="BZ71" s="1329"/>
      <c r="CA71" s="1329"/>
      <c r="CB71" s="1453" t="str">
        <f>IF(収入・所得!E28=0,"",収入・所得!E28)</f>
        <v/>
      </c>
      <c r="CC71" s="1453"/>
      <c r="CD71" s="1453"/>
      <c r="CE71" s="1453"/>
      <c r="CF71" s="1453"/>
      <c r="CG71" s="1453"/>
      <c r="CH71" s="1453"/>
      <c r="CI71" s="1453"/>
      <c r="CJ71" s="1453"/>
      <c r="CK71" s="1453"/>
      <c r="CL71" s="1453"/>
      <c r="CM71" s="1453"/>
      <c r="CN71" s="1453"/>
      <c r="CO71" s="1454"/>
      <c r="CP71" s="1306"/>
      <c r="CQ71" s="1307"/>
      <c r="CR71" s="1307"/>
      <c r="CS71" s="1307"/>
      <c r="CT71" s="157"/>
      <c r="CU71" s="157"/>
      <c r="CV71" s="157"/>
      <c r="CW71" s="157"/>
      <c r="CX71" s="158"/>
      <c r="CY71" s="158"/>
    </row>
    <row r="72" spans="1:103" ht="6" customHeight="1">
      <c r="A72" s="1372"/>
      <c r="B72" s="1372"/>
      <c r="C72" s="1372"/>
      <c r="D72" s="1372"/>
      <c r="E72" s="1310"/>
      <c r="F72" s="1311"/>
      <c r="G72" s="1311"/>
      <c r="H72" s="1311"/>
      <c r="I72" s="1311"/>
      <c r="J72" s="1311"/>
      <c r="K72" s="1311"/>
      <c r="L72" s="1311"/>
      <c r="M72" s="1311"/>
      <c r="N72" s="1470">
        <v>2</v>
      </c>
      <c r="O72" s="1470"/>
      <c r="P72" s="1378" t="s">
        <v>14</v>
      </c>
      <c r="Q72" s="1378"/>
      <c r="R72" s="1378"/>
      <c r="S72" s="1378"/>
      <c r="T72" s="1329" t="str">
        <f>IF(所得控除等!B89&lt;&gt;"",所得控除等!B89,"")</f>
        <v/>
      </c>
      <c r="U72" s="1329"/>
      <c r="V72" s="1329"/>
      <c r="W72" s="1329"/>
      <c r="X72" s="1329"/>
      <c r="Y72" s="1329"/>
      <c r="Z72" s="1329"/>
      <c r="AA72" s="1329"/>
      <c r="AB72" s="1329"/>
      <c r="AC72" s="1329"/>
      <c r="AD72" s="1329"/>
      <c r="AE72" s="1329"/>
      <c r="AF72" s="1329"/>
      <c r="AG72" s="1329"/>
      <c r="AH72" s="1329"/>
      <c r="AI72" s="1329"/>
      <c r="AJ72" s="1329"/>
      <c r="AK72" s="1329"/>
      <c r="AL72" s="1329"/>
      <c r="AM72" s="1329"/>
      <c r="AN72" s="1329"/>
      <c r="AO72" s="1329"/>
      <c r="AP72" s="1350" t="s">
        <v>51</v>
      </c>
      <c r="AQ72" s="1350"/>
      <c r="AR72" s="1350"/>
      <c r="AS72" s="1350"/>
      <c r="AT72" s="1350"/>
      <c r="AU72" s="1329" t="str">
        <f>IF(所得控除等!L89&lt;&gt;"",所得控除等!L89,"")</f>
        <v/>
      </c>
      <c r="AV72" s="1329"/>
      <c r="AW72" s="1329"/>
      <c r="AX72" s="1329"/>
      <c r="AY72" s="1329"/>
      <c r="AZ72" s="1329"/>
      <c r="BA72" s="1329"/>
      <c r="BB72" s="1329"/>
      <c r="BC72" s="1377"/>
      <c r="BD72" s="1373"/>
      <c r="BE72" s="1473"/>
      <c r="BF72" s="1474"/>
      <c r="BG72" s="1474"/>
      <c r="BH72" s="1474"/>
      <c r="BI72" s="1455"/>
      <c r="BJ72" s="1455"/>
      <c r="BK72" s="1455"/>
      <c r="BL72" s="1455"/>
      <c r="BM72" s="1455"/>
      <c r="BN72" s="1455"/>
      <c r="BO72" s="1455"/>
      <c r="BP72" s="1455"/>
      <c r="BQ72" s="1455"/>
      <c r="BR72" s="1455"/>
      <c r="BS72" s="1455"/>
      <c r="BT72" s="1455"/>
      <c r="BU72" s="1455"/>
      <c r="BV72" s="1455"/>
      <c r="BW72" s="1455"/>
      <c r="BX72" s="1329"/>
      <c r="BY72" s="1329"/>
      <c r="BZ72" s="1329"/>
      <c r="CA72" s="1329"/>
      <c r="CB72" s="1453"/>
      <c r="CC72" s="1453"/>
      <c r="CD72" s="1453"/>
      <c r="CE72" s="1453"/>
      <c r="CF72" s="1453"/>
      <c r="CG72" s="1453"/>
      <c r="CH72" s="1453"/>
      <c r="CI72" s="1453"/>
      <c r="CJ72" s="1453"/>
      <c r="CK72" s="1453"/>
      <c r="CL72" s="1453"/>
      <c r="CM72" s="1453"/>
      <c r="CN72" s="1453"/>
      <c r="CO72" s="1454"/>
      <c r="CP72" s="1306"/>
      <c r="CQ72" s="1307"/>
      <c r="CR72" s="1307"/>
      <c r="CS72" s="1307"/>
      <c r="CT72" s="157"/>
      <c r="CU72" s="157"/>
      <c r="CV72" s="157"/>
      <c r="CW72" s="157"/>
      <c r="CX72" s="158"/>
      <c r="CY72" s="158"/>
    </row>
    <row r="73" spans="1:103" ht="6" customHeight="1">
      <c r="A73" s="1372"/>
      <c r="B73" s="1372"/>
      <c r="C73" s="1372"/>
      <c r="D73" s="1372"/>
      <c r="E73" s="1310"/>
      <c r="F73" s="1311"/>
      <c r="G73" s="1311"/>
      <c r="H73" s="1311"/>
      <c r="I73" s="1311"/>
      <c r="J73" s="1311"/>
      <c r="K73" s="1311"/>
      <c r="L73" s="1311"/>
      <c r="M73" s="1311"/>
      <c r="N73" s="1470"/>
      <c r="O73" s="1470"/>
      <c r="P73" s="1378"/>
      <c r="Q73" s="1378"/>
      <c r="R73" s="1378"/>
      <c r="S73" s="1378"/>
      <c r="T73" s="1329"/>
      <c r="U73" s="1329"/>
      <c r="V73" s="1329"/>
      <c r="W73" s="1329"/>
      <c r="X73" s="1329"/>
      <c r="Y73" s="1329"/>
      <c r="Z73" s="1329"/>
      <c r="AA73" s="1329"/>
      <c r="AB73" s="1329"/>
      <c r="AC73" s="1329"/>
      <c r="AD73" s="1329"/>
      <c r="AE73" s="1329"/>
      <c r="AF73" s="1329"/>
      <c r="AG73" s="1329"/>
      <c r="AH73" s="1329"/>
      <c r="AI73" s="1329"/>
      <c r="AJ73" s="1329"/>
      <c r="AK73" s="1329"/>
      <c r="AL73" s="1329"/>
      <c r="AM73" s="1329"/>
      <c r="AN73" s="1329"/>
      <c r="AO73" s="1329"/>
      <c r="AP73" s="1350"/>
      <c r="AQ73" s="1350"/>
      <c r="AR73" s="1350"/>
      <c r="AS73" s="1350"/>
      <c r="AT73" s="1350"/>
      <c r="AU73" s="1329"/>
      <c r="AV73" s="1329"/>
      <c r="AW73" s="1329"/>
      <c r="AX73" s="1329"/>
      <c r="AY73" s="1329"/>
      <c r="AZ73" s="1329"/>
      <c r="BA73" s="1329"/>
      <c r="BB73" s="1329"/>
      <c r="BC73" s="1377"/>
      <c r="BD73" s="1373"/>
      <c r="BE73" s="1473"/>
      <c r="BF73" s="1474"/>
      <c r="BG73" s="1474"/>
      <c r="BH73" s="1474"/>
      <c r="BI73" s="1455"/>
      <c r="BJ73" s="1455"/>
      <c r="BK73" s="1455"/>
      <c r="BL73" s="1455"/>
      <c r="BM73" s="1455"/>
      <c r="BN73" s="1455"/>
      <c r="BO73" s="1455"/>
      <c r="BP73" s="1455"/>
      <c r="BQ73" s="1455"/>
      <c r="BR73" s="1455"/>
      <c r="BS73" s="1455"/>
      <c r="BT73" s="1455"/>
      <c r="BU73" s="1455"/>
      <c r="BV73" s="1455"/>
      <c r="BW73" s="1455"/>
      <c r="BX73" s="1329"/>
      <c r="BY73" s="1329"/>
      <c r="BZ73" s="1329"/>
      <c r="CA73" s="1329"/>
      <c r="CB73" s="1453"/>
      <c r="CC73" s="1453"/>
      <c r="CD73" s="1453"/>
      <c r="CE73" s="1453"/>
      <c r="CF73" s="1453"/>
      <c r="CG73" s="1453"/>
      <c r="CH73" s="1453"/>
      <c r="CI73" s="1453"/>
      <c r="CJ73" s="1453"/>
      <c r="CK73" s="1453"/>
      <c r="CL73" s="1453"/>
      <c r="CM73" s="1453"/>
      <c r="CN73" s="1453"/>
      <c r="CO73" s="1454"/>
      <c r="CP73" s="1306"/>
      <c r="CQ73" s="1307"/>
      <c r="CR73" s="1307"/>
      <c r="CS73" s="1307"/>
      <c r="CT73" s="157"/>
      <c r="CU73" s="157"/>
      <c r="CV73" s="157"/>
      <c r="CW73" s="157"/>
      <c r="CX73" s="158"/>
      <c r="CY73" s="158"/>
    </row>
    <row r="74" spans="1:103" ht="6" customHeight="1">
      <c r="A74" s="1372"/>
      <c r="B74" s="1372"/>
      <c r="C74" s="1372"/>
      <c r="D74" s="1372"/>
      <c r="E74" s="1310"/>
      <c r="F74" s="1311"/>
      <c r="G74" s="1311"/>
      <c r="H74" s="1311"/>
      <c r="I74" s="1311"/>
      <c r="J74" s="1311"/>
      <c r="K74" s="1311"/>
      <c r="L74" s="1311"/>
      <c r="M74" s="1311"/>
      <c r="N74" s="1470"/>
      <c r="O74" s="1470"/>
      <c r="P74" s="1378"/>
      <c r="Q74" s="1378"/>
      <c r="R74" s="1378"/>
      <c r="S74" s="1378"/>
      <c r="T74" s="1329"/>
      <c r="U74" s="1329"/>
      <c r="V74" s="1329"/>
      <c r="W74" s="1329"/>
      <c r="X74" s="1329"/>
      <c r="Y74" s="1329"/>
      <c r="Z74" s="1329"/>
      <c r="AA74" s="1329"/>
      <c r="AB74" s="1329"/>
      <c r="AC74" s="1329"/>
      <c r="AD74" s="1329"/>
      <c r="AE74" s="1329"/>
      <c r="AF74" s="1329"/>
      <c r="AG74" s="1329"/>
      <c r="AH74" s="1329"/>
      <c r="AI74" s="1329"/>
      <c r="AJ74" s="1329"/>
      <c r="AK74" s="1329"/>
      <c r="AL74" s="1329"/>
      <c r="AM74" s="1329"/>
      <c r="AN74" s="1329"/>
      <c r="AO74" s="1329"/>
      <c r="AP74" s="1350"/>
      <c r="AQ74" s="1350"/>
      <c r="AR74" s="1350"/>
      <c r="AS74" s="1350"/>
      <c r="AT74" s="1350"/>
      <c r="AU74" s="1329"/>
      <c r="AV74" s="1329"/>
      <c r="AW74" s="1329"/>
      <c r="AX74" s="1329"/>
      <c r="AY74" s="1329"/>
      <c r="AZ74" s="1329"/>
      <c r="BA74" s="1329"/>
      <c r="BB74" s="1329"/>
      <c r="BC74" s="1377"/>
      <c r="BD74" s="1373"/>
      <c r="BE74" s="1473"/>
      <c r="BF74" s="1474"/>
      <c r="BG74" s="1474"/>
      <c r="BH74" s="1474"/>
      <c r="BI74" s="1455" t="s">
        <v>84</v>
      </c>
      <c r="BJ74" s="1455"/>
      <c r="BK74" s="1455"/>
      <c r="BL74" s="1455"/>
      <c r="BM74" s="1455"/>
      <c r="BN74" s="1455"/>
      <c r="BO74" s="1455"/>
      <c r="BP74" s="1455"/>
      <c r="BQ74" s="1455"/>
      <c r="BR74" s="1455"/>
      <c r="BS74" s="1455"/>
      <c r="BT74" s="1455"/>
      <c r="BU74" s="1455"/>
      <c r="BV74" s="1455"/>
      <c r="BW74" s="1455"/>
      <c r="BX74" s="1329" t="s">
        <v>50</v>
      </c>
      <c r="BY74" s="1329"/>
      <c r="BZ74" s="1329"/>
      <c r="CA74" s="1329"/>
      <c r="CB74" s="1453" t="str">
        <f>IF(収入・所得!B40="配当等の所得について、申告不要制度を選択。","",IF(SUM(収入・所得!M34:O37)=0,"",SUM(収入・所得!S34:U37)))</f>
        <v/>
      </c>
      <c r="CC74" s="1453"/>
      <c r="CD74" s="1453"/>
      <c r="CE74" s="1453"/>
      <c r="CF74" s="1453"/>
      <c r="CG74" s="1453"/>
      <c r="CH74" s="1453"/>
      <c r="CI74" s="1453"/>
      <c r="CJ74" s="1453"/>
      <c r="CK74" s="1453"/>
      <c r="CL74" s="1453"/>
      <c r="CM74" s="1453"/>
      <c r="CN74" s="1453"/>
      <c r="CO74" s="1454"/>
      <c r="CP74" s="1306"/>
      <c r="CQ74" s="1307"/>
      <c r="CR74" s="1307"/>
      <c r="CS74" s="1307"/>
      <c r="CT74" s="157"/>
      <c r="CU74" s="157"/>
      <c r="CV74" s="157"/>
      <c r="CW74" s="157"/>
      <c r="CX74" s="158"/>
      <c r="CY74" s="158"/>
    </row>
    <row r="75" spans="1:103" ht="6" customHeight="1">
      <c r="A75" s="1372"/>
      <c r="B75" s="1372"/>
      <c r="C75" s="1372"/>
      <c r="D75" s="1372"/>
      <c r="E75" s="1310"/>
      <c r="F75" s="1311"/>
      <c r="G75" s="1311"/>
      <c r="H75" s="1311"/>
      <c r="I75" s="1311"/>
      <c r="J75" s="1311"/>
      <c r="K75" s="1311"/>
      <c r="L75" s="1311"/>
      <c r="M75" s="1311"/>
      <c r="N75" s="1470"/>
      <c r="O75" s="1470"/>
      <c r="P75" s="1312" t="s">
        <v>10</v>
      </c>
      <c r="Q75" s="1313"/>
      <c r="R75" s="1313"/>
      <c r="S75" s="1313"/>
      <c r="T75" s="1313"/>
      <c r="U75" s="1358"/>
      <c r="V75" s="1360" t="str">
        <f>IF(所得控除等!H89&lt;&gt;"",所得控除等!H89,"")</f>
        <v/>
      </c>
      <c r="W75" s="1361"/>
      <c r="X75" s="1361"/>
      <c r="Y75" s="1361"/>
      <c r="Z75" s="1361"/>
      <c r="AA75" s="1361"/>
      <c r="AB75" s="1361"/>
      <c r="AC75" s="1361"/>
      <c r="AD75" s="1361"/>
      <c r="AE75" s="1361"/>
      <c r="AF75" s="1361"/>
      <c r="AG75" s="1361"/>
      <c r="AH75" s="1361"/>
      <c r="AI75" s="1361"/>
      <c r="AJ75" s="1361"/>
      <c r="AK75" s="1361"/>
      <c r="AL75" s="1361"/>
      <c r="AM75" s="1361"/>
      <c r="AN75" s="1361"/>
      <c r="AO75" s="1361"/>
      <c r="AP75" s="1361"/>
      <c r="AQ75" s="1361"/>
      <c r="AR75" s="1361"/>
      <c r="AS75" s="1361"/>
      <c r="AT75" s="1361"/>
      <c r="AU75" s="1361"/>
      <c r="AV75" s="1361"/>
      <c r="AW75" s="1361"/>
      <c r="AX75" s="1361"/>
      <c r="AY75" s="1361"/>
      <c r="AZ75" s="1361"/>
      <c r="BA75" s="1361"/>
      <c r="BB75" s="1361"/>
      <c r="BC75" s="1362"/>
      <c r="BD75" s="1373"/>
      <c r="BE75" s="1473"/>
      <c r="BF75" s="1474"/>
      <c r="BG75" s="1474"/>
      <c r="BH75" s="1474"/>
      <c r="BI75" s="1455"/>
      <c r="BJ75" s="1455"/>
      <c r="BK75" s="1455"/>
      <c r="BL75" s="1455"/>
      <c r="BM75" s="1455"/>
      <c r="BN75" s="1455"/>
      <c r="BO75" s="1455"/>
      <c r="BP75" s="1455"/>
      <c r="BQ75" s="1455"/>
      <c r="BR75" s="1455"/>
      <c r="BS75" s="1455"/>
      <c r="BT75" s="1455"/>
      <c r="BU75" s="1455"/>
      <c r="BV75" s="1455"/>
      <c r="BW75" s="1455"/>
      <c r="BX75" s="1329"/>
      <c r="BY75" s="1329"/>
      <c r="BZ75" s="1329"/>
      <c r="CA75" s="1329"/>
      <c r="CB75" s="1453"/>
      <c r="CC75" s="1453"/>
      <c r="CD75" s="1453"/>
      <c r="CE75" s="1453"/>
      <c r="CF75" s="1453"/>
      <c r="CG75" s="1453"/>
      <c r="CH75" s="1453"/>
      <c r="CI75" s="1453"/>
      <c r="CJ75" s="1453"/>
      <c r="CK75" s="1453"/>
      <c r="CL75" s="1453"/>
      <c r="CM75" s="1453"/>
      <c r="CN75" s="1453"/>
      <c r="CO75" s="1454"/>
      <c r="CP75" s="1306"/>
      <c r="CQ75" s="1307"/>
      <c r="CR75" s="1307"/>
      <c r="CS75" s="1307"/>
      <c r="CT75" s="157"/>
      <c r="CU75" s="157"/>
      <c r="CV75" s="157"/>
      <c r="CW75" s="157"/>
      <c r="CX75" s="158"/>
      <c r="CY75" s="158"/>
    </row>
    <row r="76" spans="1:103" ht="6" customHeight="1">
      <c r="A76" s="1372"/>
      <c r="B76" s="1372"/>
      <c r="C76" s="1372"/>
      <c r="D76" s="1372"/>
      <c r="E76" s="1310"/>
      <c r="F76" s="1311"/>
      <c r="G76" s="1311"/>
      <c r="H76" s="1311"/>
      <c r="I76" s="1311"/>
      <c r="J76" s="1311"/>
      <c r="K76" s="1311"/>
      <c r="L76" s="1311"/>
      <c r="M76" s="1311"/>
      <c r="N76" s="1470"/>
      <c r="O76" s="1470"/>
      <c r="P76" s="1316"/>
      <c r="Q76" s="1317"/>
      <c r="R76" s="1317"/>
      <c r="S76" s="1317"/>
      <c r="T76" s="1317"/>
      <c r="U76" s="1359"/>
      <c r="V76" s="1363"/>
      <c r="W76" s="1364"/>
      <c r="X76" s="1364"/>
      <c r="Y76" s="1364"/>
      <c r="Z76" s="1364"/>
      <c r="AA76" s="1364"/>
      <c r="AB76" s="1364"/>
      <c r="AC76" s="1364"/>
      <c r="AD76" s="1364"/>
      <c r="AE76" s="1364"/>
      <c r="AF76" s="1364"/>
      <c r="AG76" s="1364"/>
      <c r="AH76" s="1364"/>
      <c r="AI76" s="1364"/>
      <c r="AJ76" s="1364"/>
      <c r="AK76" s="1364"/>
      <c r="AL76" s="1364"/>
      <c r="AM76" s="1364"/>
      <c r="AN76" s="1364"/>
      <c r="AO76" s="1364"/>
      <c r="AP76" s="1364"/>
      <c r="AQ76" s="1364"/>
      <c r="AR76" s="1364"/>
      <c r="AS76" s="1364"/>
      <c r="AT76" s="1364"/>
      <c r="AU76" s="1364"/>
      <c r="AV76" s="1364"/>
      <c r="AW76" s="1364"/>
      <c r="AX76" s="1364"/>
      <c r="AY76" s="1364"/>
      <c r="AZ76" s="1364"/>
      <c r="BA76" s="1364"/>
      <c r="BB76" s="1364"/>
      <c r="BC76" s="1365"/>
      <c r="BD76" s="1373"/>
      <c r="BE76" s="1473"/>
      <c r="BF76" s="1474"/>
      <c r="BG76" s="1474"/>
      <c r="BH76" s="1474"/>
      <c r="BI76" s="1455"/>
      <c r="BJ76" s="1455"/>
      <c r="BK76" s="1455"/>
      <c r="BL76" s="1455"/>
      <c r="BM76" s="1455"/>
      <c r="BN76" s="1455"/>
      <c r="BO76" s="1455"/>
      <c r="BP76" s="1455"/>
      <c r="BQ76" s="1455"/>
      <c r="BR76" s="1455"/>
      <c r="BS76" s="1455"/>
      <c r="BT76" s="1455"/>
      <c r="BU76" s="1455"/>
      <c r="BV76" s="1455"/>
      <c r="BW76" s="1455"/>
      <c r="BX76" s="1329"/>
      <c r="BY76" s="1329"/>
      <c r="BZ76" s="1329"/>
      <c r="CA76" s="1329"/>
      <c r="CB76" s="1453"/>
      <c r="CC76" s="1453"/>
      <c r="CD76" s="1453"/>
      <c r="CE76" s="1453"/>
      <c r="CF76" s="1453"/>
      <c r="CG76" s="1453"/>
      <c r="CH76" s="1453"/>
      <c r="CI76" s="1453"/>
      <c r="CJ76" s="1453"/>
      <c r="CK76" s="1453"/>
      <c r="CL76" s="1453"/>
      <c r="CM76" s="1453"/>
      <c r="CN76" s="1453"/>
      <c r="CO76" s="1454"/>
      <c r="CP76" s="1306"/>
      <c r="CQ76" s="1307"/>
      <c r="CR76" s="1307"/>
      <c r="CS76" s="1307"/>
      <c r="CT76" s="157"/>
      <c r="CU76" s="157"/>
      <c r="CV76" s="157"/>
      <c r="CW76" s="157"/>
      <c r="CX76" s="158"/>
      <c r="CY76" s="158"/>
    </row>
    <row r="77" spans="1:103" ht="6" customHeight="1">
      <c r="A77" s="1372"/>
      <c r="B77" s="1372"/>
      <c r="C77" s="1372"/>
      <c r="D77" s="1372"/>
      <c r="E77" s="1488" t="s">
        <v>151</v>
      </c>
      <c r="F77" s="1489"/>
      <c r="G77" s="1489"/>
      <c r="H77" s="1489"/>
      <c r="I77" s="1489"/>
      <c r="J77" s="1489"/>
      <c r="K77" s="1489"/>
      <c r="L77" s="1489"/>
      <c r="M77" s="1490"/>
      <c r="N77" s="1308" t="s">
        <v>149</v>
      </c>
      <c r="O77" s="1308"/>
      <c r="P77" s="1308"/>
      <c r="Q77" s="1308"/>
      <c r="R77" s="1308"/>
      <c r="S77" s="1308"/>
      <c r="T77" s="1308"/>
      <c r="U77" s="1308"/>
      <c r="V77" s="1308"/>
      <c r="W77" s="1308"/>
      <c r="X77" s="1308"/>
      <c r="Y77" s="1308"/>
      <c r="Z77" s="1308"/>
      <c r="AA77" s="1308"/>
      <c r="AB77" s="1308"/>
      <c r="AC77" s="1308"/>
      <c r="AD77" s="1308"/>
      <c r="AE77" s="1308"/>
      <c r="AF77" s="1308"/>
      <c r="AG77" s="1308"/>
      <c r="AH77" s="1308"/>
      <c r="AI77" s="1308"/>
      <c r="AJ77" s="1573" t="s">
        <v>48</v>
      </c>
      <c r="AK77" s="1573"/>
      <c r="AL77" s="1573"/>
      <c r="AM77" s="1573"/>
      <c r="AN77" s="1573"/>
      <c r="AO77" s="1573"/>
      <c r="AP77" s="1573"/>
      <c r="AQ77" s="1573"/>
      <c r="AR77" s="1329" t="str">
        <f>IF(OR(所得控除等!J100="",所得控除等!K100="",所得控除等!L100="",所得控除等!M100=""),"",所得控除等!Y100)</f>
        <v/>
      </c>
      <c r="AS77" s="1329"/>
      <c r="AT77" s="1329"/>
      <c r="AU77" s="1329"/>
      <c r="AV77" s="1329"/>
      <c r="AW77" s="1329"/>
      <c r="AX77" s="1329"/>
      <c r="AY77" s="1329"/>
      <c r="AZ77" s="1329"/>
      <c r="BA77" s="1329"/>
      <c r="BB77" s="1329"/>
      <c r="BC77" s="1377"/>
      <c r="BD77" s="1373"/>
      <c r="BE77" s="1473"/>
      <c r="BF77" s="1474"/>
      <c r="BG77" s="1474"/>
      <c r="BH77" s="1474"/>
      <c r="BI77" s="1455" t="s">
        <v>79</v>
      </c>
      <c r="BJ77" s="1455"/>
      <c r="BK77" s="1455"/>
      <c r="BL77" s="1455"/>
      <c r="BM77" s="1455"/>
      <c r="BN77" s="1455"/>
      <c r="BO77" s="1455"/>
      <c r="BP77" s="1455"/>
      <c r="BQ77" s="1455"/>
      <c r="BR77" s="1455"/>
      <c r="BS77" s="1455"/>
      <c r="BT77" s="1455"/>
      <c r="BU77" s="1455"/>
      <c r="BV77" s="1455"/>
      <c r="BW77" s="1455"/>
      <c r="BX77" s="1329" t="s">
        <v>49</v>
      </c>
      <c r="BY77" s="1329"/>
      <c r="BZ77" s="1329"/>
      <c r="CA77" s="1329"/>
      <c r="CB77" s="1453" t="str">
        <f>IF(収入・所得!E107=0,"",収入・所得!S107)</f>
        <v/>
      </c>
      <c r="CC77" s="1453"/>
      <c r="CD77" s="1453"/>
      <c r="CE77" s="1453"/>
      <c r="CF77" s="1453"/>
      <c r="CG77" s="1453"/>
      <c r="CH77" s="1453"/>
      <c r="CI77" s="1453"/>
      <c r="CJ77" s="1453"/>
      <c r="CK77" s="1453"/>
      <c r="CL77" s="1453"/>
      <c r="CM77" s="1453"/>
      <c r="CN77" s="1453"/>
      <c r="CO77" s="1454"/>
      <c r="CP77" s="1306"/>
      <c r="CQ77" s="1307"/>
      <c r="CR77" s="1307"/>
      <c r="CS77" s="1307"/>
      <c r="CT77" s="157"/>
      <c r="CU77" s="157"/>
      <c r="CV77" s="157"/>
      <c r="CW77" s="157"/>
      <c r="CX77" s="158"/>
      <c r="CY77" s="158"/>
    </row>
    <row r="78" spans="1:103" ht="6" customHeight="1">
      <c r="A78" s="1372"/>
      <c r="B78" s="1372"/>
      <c r="C78" s="1372"/>
      <c r="D78" s="1372"/>
      <c r="E78" s="1491"/>
      <c r="F78" s="1492"/>
      <c r="G78" s="1492"/>
      <c r="H78" s="1492"/>
      <c r="I78" s="1492"/>
      <c r="J78" s="1492"/>
      <c r="K78" s="1492"/>
      <c r="L78" s="1492"/>
      <c r="M78" s="1493"/>
      <c r="N78" s="1308"/>
      <c r="O78" s="1308"/>
      <c r="P78" s="1308"/>
      <c r="Q78" s="1308"/>
      <c r="R78" s="1308"/>
      <c r="S78" s="1308"/>
      <c r="T78" s="1308"/>
      <c r="U78" s="1308"/>
      <c r="V78" s="1308"/>
      <c r="W78" s="1308"/>
      <c r="X78" s="1308"/>
      <c r="Y78" s="1308"/>
      <c r="Z78" s="1308"/>
      <c r="AA78" s="1308"/>
      <c r="AB78" s="1308"/>
      <c r="AC78" s="1308"/>
      <c r="AD78" s="1308"/>
      <c r="AE78" s="1308"/>
      <c r="AF78" s="1308"/>
      <c r="AG78" s="1308"/>
      <c r="AH78" s="1308"/>
      <c r="AI78" s="1308"/>
      <c r="AJ78" s="1573"/>
      <c r="AK78" s="1573"/>
      <c r="AL78" s="1573"/>
      <c r="AM78" s="1573"/>
      <c r="AN78" s="1573"/>
      <c r="AO78" s="1573"/>
      <c r="AP78" s="1573"/>
      <c r="AQ78" s="1573"/>
      <c r="AR78" s="1329"/>
      <c r="AS78" s="1329"/>
      <c r="AT78" s="1329"/>
      <c r="AU78" s="1329"/>
      <c r="AV78" s="1329"/>
      <c r="AW78" s="1329"/>
      <c r="AX78" s="1329"/>
      <c r="AY78" s="1329"/>
      <c r="AZ78" s="1329"/>
      <c r="BA78" s="1329"/>
      <c r="BB78" s="1329"/>
      <c r="BC78" s="1377"/>
      <c r="BD78" s="1373"/>
      <c r="BE78" s="1473"/>
      <c r="BF78" s="1474"/>
      <c r="BG78" s="1474"/>
      <c r="BH78" s="1474"/>
      <c r="BI78" s="1455"/>
      <c r="BJ78" s="1455"/>
      <c r="BK78" s="1455"/>
      <c r="BL78" s="1455"/>
      <c r="BM78" s="1455"/>
      <c r="BN78" s="1455"/>
      <c r="BO78" s="1455"/>
      <c r="BP78" s="1455"/>
      <c r="BQ78" s="1455"/>
      <c r="BR78" s="1455"/>
      <c r="BS78" s="1455"/>
      <c r="BT78" s="1455"/>
      <c r="BU78" s="1455"/>
      <c r="BV78" s="1455"/>
      <c r="BW78" s="1455"/>
      <c r="BX78" s="1329"/>
      <c r="BY78" s="1329"/>
      <c r="BZ78" s="1329"/>
      <c r="CA78" s="1329"/>
      <c r="CB78" s="1453"/>
      <c r="CC78" s="1453"/>
      <c r="CD78" s="1453"/>
      <c r="CE78" s="1453"/>
      <c r="CF78" s="1453"/>
      <c r="CG78" s="1453"/>
      <c r="CH78" s="1453"/>
      <c r="CI78" s="1453"/>
      <c r="CJ78" s="1453"/>
      <c r="CK78" s="1453"/>
      <c r="CL78" s="1453"/>
      <c r="CM78" s="1453"/>
      <c r="CN78" s="1453"/>
      <c r="CO78" s="1454"/>
      <c r="CP78" s="1306"/>
      <c r="CQ78" s="1307"/>
      <c r="CR78" s="1307"/>
      <c r="CS78" s="1307"/>
      <c r="CT78" s="157"/>
      <c r="CU78" s="157"/>
      <c r="CV78" s="157"/>
      <c r="CW78" s="157"/>
      <c r="CX78" s="158"/>
      <c r="CY78" s="158"/>
    </row>
    <row r="79" spans="1:103" ht="6" customHeight="1">
      <c r="A79" s="1372"/>
      <c r="B79" s="1372"/>
      <c r="C79" s="1372"/>
      <c r="D79" s="1372"/>
      <c r="E79" s="1491"/>
      <c r="F79" s="1492"/>
      <c r="G79" s="1492"/>
      <c r="H79" s="1492"/>
      <c r="I79" s="1492"/>
      <c r="J79" s="1492"/>
      <c r="K79" s="1492"/>
      <c r="L79" s="1492"/>
      <c r="M79" s="1493"/>
      <c r="N79" s="1329" t="str">
        <f>IF(所得控除等!D100&lt;&gt;"",所得控除等!D100,"")</f>
        <v/>
      </c>
      <c r="O79" s="1329"/>
      <c r="P79" s="1329"/>
      <c r="Q79" s="1329"/>
      <c r="R79" s="1329"/>
      <c r="S79" s="1329"/>
      <c r="T79" s="1329"/>
      <c r="U79" s="1329"/>
      <c r="V79" s="1329"/>
      <c r="W79" s="1329"/>
      <c r="X79" s="1329"/>
      <c r="Y79" s="1329"/>
      <c r="Z79" s="1329"/>
      <c r="AA79" s="1329"/>
      <c r="AB79" s="1329"/>
      <c r="AC79" s="1329"/>
      <c r="AD79" s="1329"/>
      <c r="AE79" s="1329"/>
      <c r="AF79" s="1329"/>
      <c r="AG79" s="1329"/>
      <c r="AH79" s="1329"/>
      <c r="AI79" s="1329"/>
      <c r="AJ79" s="1487" t="s">
        <v>44</v>
      </c>
      <c r="AK79" s="1487"/>
      <c r="AL79" s="1487"/>
      <c r="AM79" s="1487"/>
      <c r="AN79" s="1487"/>
      <c r="AO79" s="1487"/>
      <c r="AP79" s="1487"/>
      <c r="AQ79" s="1487"/>
      <c r="AR79" s="1483" t="str">
        <f>IF(所得控除等!J101&lt;&gt;"",所得控除等!J101,"")</f>
        <v/>
      </c>
      <c r="AS79" s="1483"/>
      <c r="AT79" s="1483"/>
      <c r="AU79" s="1483"/>
      <c r="AV79" s="1483"/>
      <c r="AW79" s="1483"/>
      <c r="AX79" s="1483"/>
      <c r="AY79" s="1483"/>
      <c r="AZ79" s="1483"/>
      <c r="BA79" s="1483"/>
      <c r="BB79" s="1483"/>
      <c r="BC79" s="1484"/>
      <c r="BD79" s="1373"/>
      <c r="BE79" s="1473"/>
      <c r="BF79" s="1474"/>
      <c r="BG79" s="1474"/>
      <c r="BH79" s="1474"/>
      <c r="BI79" s="1455"/>
      <c r="BJ79" s="1455"/>
      <c r="BK79" s="1455"/>
      <c r="BL79" s="1455"/>
      <c r="BM79" s="1455"/>
      <c r="BN79" s="1455"/>
      <c r="BO79" s="1455"/>
      <c r="BP79" s="1455"/>
      <c r="BQ79" s="1455"/>
      <c r="BR79" s="1455"/>
      <c r="BS79" s="1455"/>
      <c r="BT79" s="1455"/>
      <c r="BU79" s="1455"/>
      <c r="BV79" s="1455"/>
      <c r="BW79" s="1455"/>
      <c r="BX79" s="1329"/>
      <c r="BY79" s="1329"/>
      <c r="BZ79" s="1329"/>
      <c r="CA79" s="1329"/>
      <c r="CB79" s="1453"/>
      <c r="CC79" s="1453"/>
      <c r="CD79" s="1453"/>
      <c r="CE79" s="1453"/>
      <c r="CF79" s="1453"/>
      <c r="CG79" s="1453"/>
      <c r="CH79" s="1453"/>
      <c r="CI79" s="1453"/>
      <c r="CJ79" s="1453"/>
      <c r="CK79" s="1453"/>
      <c r="CL79" s="1453"/>
      <c r="CM79" s="1453"/>
      <c r="CN79" s="1453"/>
      <c r="CO79" s="1454"/>
      <c r="CP79" s="1306"/>
      <c r="CQ79" s="1307"/>
      <c r="CR79" s="1307"/>
      <c r="CS79" s="1307"/>
      <c r="CT79" s="157"/>
      <c r="CU79" s="157"/>
      <c r="CV79" s="157"/>
      <c r="CW79" s="157"/>
      <c r="CX79" s="158"/>
      <c r="CY79" s="158"/>
    </row>
    <row r="80" spans="1:103" ht="6" customHeight="1">
      <c r="A80" s="1372"/>
      <c r="B80" s="1372"/>
      <c r="C80" s="1372"/>
      <c r="D80" s="1372"/>
      <c r="E80" s="1491"/>
      <c r="F80" s="1492"/>
      <c r="G80" s="1492"/>
      <c r="H80" s="1492"/>
      <c r="I80" s="1492"/>
      <c r="J80" s="1492"/>
      <c r="K80" s="1492"/>
      <c r="L80" s="1492"/>
      <c r="M80" s="1493"/>
      <c r="N80" s="1329"/>
      <c r="O80" s="1329"/>
      <c r="P80" s="1329"/>
      <c r="Q80" s="1329"/>
      <c r="R80" s="1329"/>
      <c r="S80" s="1329"/>
      <c r="T80" s="1329"/>
      <c r="U80" s="1329"/>
      <c r="V80" s="1329"/>
      <c r="W80" s="1329"/>
      <c r="X80" s="1329"/>
      <c r="Y80" s="1329"/>
      <c r="Z80" s="1329"/>
      <c r="AA80" s="1329"/>
      <c r="AB80" s="1329"/>
      <c r="AC80" s="1329"/>
      <c r="AD80" s="1329"/>
      <c r="AE80" s="1329"/>
      <c r="AF80" s="1329"/>
      <c r="AG80" s="1329"/>
      <c r="AH80" s="1329"/>
      <c r="AI80" s="1329"/>
      <c r="AJ80" s="1487"/>
      <c r="AK80" s="1487"/>
      <c r="AL80" s="1487"/>
      <c r="AM80" s="1487"/>
      <c r="AN80" s="1487"/>
      <c r="AO80" s="1487"/>
      <c r="AP80" s="1487"/>
      <c r="AQ80" s="1487"/>
      <c r="AR80" s="1483"/>
      <c r="AS80" s="1483"/>
      <c r="AT80" s="1483"/>
      <c r="AU80" s="1483"/>
      <c r="AV80" s="1483"/>
      <c r="AW80" s="1483"/>
      <c r="AX80" s="1483"/>
      <c r="AY80" s="1483"/>
      <c r="AZ80" s="1483"/>
      <c r="BA80" s="1483"/>
      <c r="BB80" s="1483"/>
      <c r="BC80" s="1484"/>
      <c r="BD80" s="1373"/>
      <c r="BE80" s="1473"/>
      <c r="BF80" s="1474"/>
      <c r="BG80" s="1474"/>
      <c r="BH80" s="1474"/>
      <c r="BI80" s="1478" t="s">
        <v>47</v>
      </c>
      <c r="BJ80" s="1478"/>
      <c r="BK80" s="1478"/>
      <c r="BL80" s="1455" t="s">
        <v>46</v>
      </c>
      <c r="BM80" s="1455"/>
      <c r="BN80" s="1455"/>
      <c r="BO80" s="1455"/>
      <c r="BP80" s="1455"/>
      <c r="BQ80" s="1455"/>
      <c r="BR80" s="1455"/>
      <c r="BS80" s="1455"/>
      <c r="BT80" s="1455"/>
      <c r="BU80" s="1455"/>
      <c r="BV80" s="1455"/>
      <c r="BW80" s="1455"/>
      <c r="BX80" s="1329" t="s">
        <v>45</v>
      </c>
      <c r="BY80" s="1329"/>
      <c r="BZ80" s="1329"/>
      <c r="CA80" s="1329"/>
      <c r="CB80" s="1453" t="str">
        <f>IF(収入・所得!F141=0,"",収入・所得!E195)</f>
        <v/>
      </c>
      <c r="CC80" s="1453"/>
      <c r="CD80" s="1453"/>
      <c r="CE80" s="1453"/>
      <c r="CF80" s="1453"/>
      <c r="CG80" s="1453"/>
      <c r="CH80" s="1453"/>
      <c r="CI80" s="1453"/>
      <c r="CJ80" s="1453"/>
      <c r="CK80" s="1453"/>
      <c r="CL80" s="1453"/>
      <c r="CM80" s="1453"/>
      <c r="CN80" s="1453"/>
      <c r="CO80" s="1454"/>
      <c r="CP80" s="1306"/>
      <c r="CQ80" s="1307"/>
      <c r="CR80" s="1307"/>
      <c r="CS80" s="1307"/>
      <c r="CT80" s="157"/>
      <c r="CU80" s="157"/>
      <c r="CV80" s="157"/>
      <c r="CW80" s="157"/>
      <c r="CX80" s="158"/>
      <c r="CY80" s="158"/>
    </row>
    <row r="81" spans="1:103" ht="6" customHeight="1">
      <c r="A81" s="1372"/>
      <c r="B81" s="1372"/>
      <c r="C81" s="1372"/>
      <c r="D81" s="1372"/>
      <c r="E81" s="1491"/>
      <c r="F81" s="1492"/>
      <c r="G81" s="1492"/>
      <c r="H81" s="1492"/>
      <c r="I81" s="1492"/>
      <c r="J81" s="1492"/>
      <c r="K81" s="1492"/>
      <c r="L81" s="1492"/>
      <c r="M81" s="1493"/>
      <c r="N81" s="1329"/>
      <c r="O81" s="1329"/>
      <c r="P81" s="1329"/>
      <c r="Q81" s="1329"/>
      <c r="R81" s="1329"/>
      <c r="S81" s="1329"/>
      <c r="T81" s="1329"/>
      <c r="U81" s="1329"/>
      <c r="V81" s="1329"/>
      <c r="W81" s="1329"/>
      <c r="X81" s="1329"/>
      <c r="Y81" s="1329"/>
      <c r="Z81" s="1329"/>
      <c r="AA81" s="1329"/>
      <c r="AB81" s="1329"/>
      <c r="AC81" s="1329"/>
      <c r="AD81" s="1329"/>
      <c r="AE81" s="1329"/>
      <c r="AF81" s="1329"/>
      <c r="AG81" s="1329"/>
      <c r="AH81" s="1329"/>
      <c r="AI81" s="1329"/>
      <c r="AJ81" s="1487"/>
      <c r="AK81" s="1487"/>
      <c r="AL81" s="1487"/>
      <c r="AM81" s="1487"/>
      <c r="AN81" s="1487"/>
      <c r="AO81" s="1487"/>
      <c r="AP81" s="1487"/>
      <c r="AQ81" s="1487"/>
      <c r="AR81" s="1483"/>
      <c r="AS81" s="1483"/>
      <c r="AT81" s="1483"/>
      <c r="AU81" s="1483"/>
      <c r="AV81" s="1483"/>
      <c r="AW81" s="1483"/>
      <c r="AX81" s="1483"/>
      <c r="AY81" s="1483"/>
      <c r="AZ81" s="1483"/>
      <c r="BA81" s="1483"/>
      <c r="BB81" s="1483"/>
      <c r="BC81" s="1484"/>
      <c r="BD81" s="1373"/>
      <c r="BE81" s="1473"/>
      <c r="BF81" s="1474"/>
      <c r="BG81" s="1474"/>
      <c r="BH81" s="1474"/>
      <c r="BI81" s="1478"/>
      <c r="BJ81" s="1478"/>
      <c r="BK81" s="1478"/>
      <c r="BL81" s="1455"/>
      <c r="BM81" s="1455"/>
      <c r="BN81" s="1455"/>
      <c r="BO81" s="1455"/>
      <c r="BP81" s="1455"/>
      <c r="BQ81" s="1455"/>
      <c r="BR81" s="1455"/>
      <c r="BS81" s="1455"/>
      <c r="BT81" s="1455"/>
      <c r="BU81" s="1455"/>
      <c r="BV81" s="1455"/>
      <c r="BW81" s="1455"/>
      <c r="BX81" s="1329"/>
      <c r="BY81" s="1329"/>
      <c r="BZ81" s="1329"/>
      <c r="CA81" s="1329"/>
      <c r="CB81" s="1453"/>
      <c r="CC81" s="1453"/>
      <c r="CD81" s="1453"/>
      <c r="CE81" s="1453"/>
      <c r="CF81" s="1453"/>
      <c r="CG81" s="1453"/>
      <c r="CH81" s="1453"/>
      <c r="CI81" s="1453"/>
      <c r="CJ81" s="1453"/>
      <c r="CK81" s="1453"/>
      <c r="CL81" s="1453"/>
      <c r="CM81" s="1453"/>
      <c r="CN81" s="1453"/>
      <c r="CO81" s="1454"/>
      <c r="CP81" s="1306"/>
      <c r="CQ81" s="1307"/>
      <c r="CR81" s="1307"/>
      <c r="CS81" s="1307"/>
      <c r="CT81" s="157"/>
      <c r="CU81" s="157"/>
      <c r="CV81" s="157"/>
      <c r="CW81" s="157"/>
      <c r="CX81" s="158"/>
      <c r="CY81" s="158"/>
    </row>
    <row r="82" spans="1:103" ht="6" customHeight="1">
      <c r="A82" s="1372"/>
      <c r="B82" s="1372"/>
      <c r="C82" s="1372"/>
      <c r="D82" s="1372"/>
      <c r="E82" s="1491"/>
      <c r="F82" s="1492"/>
      <c r="G82" s="1492"/>
      <c r="H82" s="1492"/>
      <c r="I82" s="1492"/>
      <c r="J82" s="1492"/>
      <c r="K82" s="1492"/>
      <c r="L82" s="1492"/>
      <c r="M82" s="1493"/>
      <c r="N82" s="1485" t="s">
        <v>113</v>
      </c>
      <c r="O82" s="1313"/>
      <c r="P82" s="1313"/>
      <c r="Q82" s="1360" t="str">
        <f>IF(所得控除等!P100&lt;&gt;"",所得控除等!P100,"")</f>
        <v/>
      </c>
      <c r="R82" s="1361"/>
      <c r="S82" s="1361"/>
      <c r="T82" s="1361"/>
      <c r="U82" s="1361"/>
      <c r="V82" s="1361"/>
      <c r="W82" s="1361"/>
      <c r="X82" s="1361"/>
      <c r="Y82" s="1361"/>
      <c r="Z82" s="1361"/>
      <c r="AA82" s="1361"/>
      <c r="AB82" s="1361"/>
      <c r="AC82" s="1361"/>
      <c r="AD82" s="1361"/>
      <c r="AE82" s="1361"/>
      <c r="AF82" s="1361"/>
      <c r="AG82" s="1361"/>
      <c r="AH82" s="1361"/>
      <c r="AI82" s="1361"/>
      <c r="AJ82" s="1361"/>
      <c r="AK82" s="1361"/>
      <c r="AL82" s="1361"/>
      <c r="AM82" s="1361"/>
      <c r="AN82" s="1361"/>
      <c r="AO82" s="1392"/>
      <c r="AP82" s="1312" t="s">
        <v>158</v>
      </c>
      <c r="AQ82" s="1313"/>
      <c r="AR82" s="1318" t="s">
        <v>159</v>
      </c>
      <c r="AS82" s="1318"/>
      <c r="AT82" s="1318"/>
      <c r="AU82" s="1318"/>
      <c r="AV82" s="1318"/>
      <c r="AW82" s="1318"/>
      <c r="AX82" s="1318"/>
      <c r="AY82" s="1318"/>
      <c r="AZ82" s="1318"/>
      <c r="BA82" s="1318"/>
      <c r="BB82" s="1318"/>
      <c r="BC82" s="1319"/>
      <c r="BD82" s="1373"/>
      <c r="BE82" s="1473"/>
      <c r="BF82" s="1474"/>
      <c r="BG82" s="1474"/>
      <c r="BH82" s="1474"/>
      <c r="BI82" s="1478"/>
      <c r="BJ82" s="1478"/>
      <c r="BK82" s="1478"/>
      <c r="BL82" s="1455"/>
      <c r="BM82" s="1455"/>
      <c r="BN82" s="1455"/>
      <c r="BO82" s="1455"/>
      <c r="BP82" s="1455"/>
      <c r="BQ82" s="1455"/>
      <c r="BR82" s="1455"/>
      <c r="BS82" s="1455"/>
      <c r="BT82" s="1455"/>
      <c r="BU82" s="1455"/>
      <c r="BV82" s="1455"/>
      <c r="BW82" s="1455"/>
      <c r="BX82" s="1329"/>
      <c r="BY82" s="1329"/>
      <c r="BZ82" s="1329"/>
      <c r="CA82" s="1329"/>
      <c r="CB82" s="1453"/>
      <c r="CC82" s="1453"/>
      <c r="CD82" s="1453"/>
      <c r="CE82" s="1453"/>
      <c r="CF82" s="1453"/>
      <c r="CG82" s="1453"/>
      <c r="CH82" s="1453"/>
      <c r="CI82" s="1453"/>
      <c r="CJ82" s="1453"/>
      <c r="CK82" s="1453"/>
      <c r="CL82" s="1453"/>
      <c r="CM82" s="1453"/>
      <c r="CN82" s="1453"/>
      <c r="CO82" s="1454"/>
      <c r="CP82" s="1306"/>
      <c r="CQ82" s="1307"/>
      <c r="CR82" s="1307"/>
      <c r="CS82" s="1307"/>
      <c r="CT82" s="157"/>
      <c r="CU82" s="157"/>
      <c r="CV82" s="157"/>
      <c r="CW82" s="157"/>
      <c r="CX82" s="158"/>
      <c r="CY82" s="158"/>
    </row>
    <row r="83" spans="1:103" ht="6" customHeight="1">
      <c r="A83" s="1372"/>
      <c r="B83" s="1372"/>
      <c r="C83" s="1372"/>
      <c r="D83" s="1372"/>
      <c r="E83" s="1491"/>
      <c r="F83" s="1492"/>
      <c r="G83" s="1492"/>
      <c r="H83" s="1492"/>
      <c r="I83" s="1492"/>
      <c r="J83" s="1492"/>
      <c r="K83" s="1492"/>
      <c r="L83" s="1492"/>
      <c r="M83" s="1493"/>
      <c r="N83" s="1314"/>
      <c r="O83" s="1315"/>
      <c r="P83" s="1315"/>
      <c r="Q83" s="1393"/>
      <c r="R83" s="1394"/>
      <c r="S83" s="1394"/>
      <c r="T83" s="1394"/>
      <c r="U83" s="1394"/>
      <c r="V83" s="1394"/>
      <c r="W83" s="1394"/>
      <c r="X83" s="1394"/>
      <c r="Y83" s="1394"/>
      <c r="Z83" s="1394"/>
      <c r="AA83" s="1394"/>
      <c r="AB83" s="1394"/>
      <c r="AC83" s="1394"/>
      <c r="AD83" s="1394"/>
      <c r="AE83" s="1394"/>
      <c r="AF83" s="1394"/>
      <c r="AG83" s="1394"/>
      <c r="AH83" s="1394"/>
      <c r="AI83" s="1394"/>
      <c r="AJ83" s="1394"/>
      <c r="AK83" s="1394"/>
      <c r="AL83" s="1394"/>
      <c r="AM83" s="1394"/>
      <c r="AN83" s="1394"/>
      <c r="AO83" s="1395"/>
      <c r="AP83" s="1314"/>
      <c r="AQ83" s="1315"/>
      <c r="AR83" s="1320"/>
      <c r="AS83" s="1320"/>
      <c r="AT83" s="1320"/>
      <c r="AU83" s="1320"/>
      <c r="AV83" s="1320"/>
      <c r="AW83" s="1320"/>
      <c r="AX83" s="1320"/>
      <c r="AY83" s="1320"/>
      <c r="AZ83" s="1320"/>
      <c r="BA83" s="1320"/>
      <c r="BB83" s="1320"/>
      <c r="BC83" s="1321"/>
      <c r="BD83" s="1373"/>
      <c r="BE83" s="1473"/>
      <c r="BF83" s="1474"/>
      <c r="BG83" s="1474"/>
      <c r="BH83" s="1474"/>
      <c r="BI83" s="1478"/>
      <c r="BJ83" s="1478"/>
      <c r="BK83" s="1478"/>
      <c r="BL83" s="1458" t="s">
        <v>43</v>
      </c>
      <c r="BM83" s="1458"/>
      <c r="BN83" s="1458"/>
      <c r="BO83" s="1458"/>
      <c r="BP83" s="1458"/>
      <c r="BQ83" s="1458"/>
      <c r="BR83" s="1458"/>
      <c r="BS83" s="1458"/>
      <c r="BT83" s="1458"/>
      <c r="BU83" s="1458"/>
      <c r="BV83" s="1458"/>
      <c r="BW83" s="1458"/>
      <c r="BX83" s="1329" t="s">
        <v>42</v>
      </c>
      <c r="BY83" s="1329"/>
      <c r="BZ83" s="1329"/>
      <c r="CA83" s="1329"/>
      <c r="CB83" s="1453" t="str">
        <f>IF(収入・所得!M160=0,"",収入・所得!S160)</f>
        <v/>
      </c>
      <c r="CC83" s="1453"/>
      <c r="CD83" s="1453"/>
      <c r="CE83" s="1453"/>
      <c r="CF83" s="1453"/>
      <c r="CG83" s="1453"/>
      <c r="CH83" s="1453"/>
      <c r="CI83" s="1453"/>
      <c r="CJ83" s="1453"/>
      <c r="CK83" s="1453"/>
      <c r="CL83" s="1453"/>
      <c r="CM83" s="1453"/>
      <c r="CN83" s="1453"/>
      <c r="CO83" s="1454"/>
      <c r="CP83" s="1306"/>
      <c r="CQ83" s="1307"/>
      <c r="CR83" s="1307"/>
      <c r="CS83" s="1307"/>
    </row>
    <row r="84" spans="1:103" ht="6" customHeight="1">
      <c r="A84" s="1372"/>
      <c r="B84" s="1372"/>
      <c r="C84" s="1372"/>
      <c r="D84" s="1372"/>
      <c r="E84" s="1494"/>
      <c r="F84" s="1495"/>
      <c r="G84" s="1495"/>
      <c r="H84" s="1495"/>
      <c r="I84" s="1495"/>
      <c r="J84" s="1495"/>
      <c r="K84" s="1495"/>
      <c r="L84" s="1495"/>
      <c r="M84" s="1496"/>
      <c r="N84" s="1316"/>
      <c r="O84" s="1317"/>
      <c r="P84" s="1317"/>
      <c r="Q84" s="1363"/>
      <c r="R84" s="1364"/>
      <c r="S84" s="1364"/>
      <c r="T84" s="1364"/>
      <c r="U84" s="1364"/>
      <c r="V84" s="1364"/>
      <c r="W84" s="1364"/>
      <c r="X84" s="1364"/>
      <c r="Y84" s="1364"/>
      <c r="Z84" s="1364"/>
      <c r="AA84" s="1364"/>
      <c r="AB84" s="1364"/>
      <c r="AC84" s="1364"/>
      <c r="AD84" s="1364"/>
      <c r="AE84" s="1364"/>
      <c r="AF84" s="1364"/>
      <c r="AG84" s="1364"/>
      <c r="AH84" s="1364"/>
      <c r="AI84" s="1364"/>
      <c r="AJ84" s="1364"/>
      <c r="AK84" s="1364"/>
      <c r="AL84" s="1364"/>
      <c r="AM84" s="1364"/>
      <c r="AN84" s="1364"/>
      <c r="AO84" s="1396"/>
      <c r="AP84" s="1316"/>
      <c r="AQ84" s="1317"/>
      <c r="AR84" s="1322"/>
      <c r="AS84" s="1322"/>
      <c r="AT84" s="1322"/>
      <c r="AU84" s="1322"/>
      <c r="AV84" s="1322"/>
      <c r="AW84" s="1322"/>
      <c r="AX84" s="1322"/>
      <c r="AY84" s="1322"/>
      <c r="AZ84" s="1322"/>
      <c r="BA84" s="1322"/>
      <c r="BB84" s="1322"/>
      <c r="BC84" s="1323"/>
      <c r="BD84" s="1373"/>
      <c r="BE84" s="1473"/>
      <c r="BF84" s="1474"/>
      <c r="BG84" s="1474"/>
      <c r="BH84" s="1474"/>
      <c r="BI84" s="1478"/>
      <c r="BJ84" s="1478"/>
      <c r="BK84" s="1478"/>
      <c r="BL84" s="1458"/>
      <c r="BM84" s="1458"/>
      <c r="BN84" s="1458"/>
      <c r="BO84" s="1458"/>
      <c r="BP84" s="1458"/>
      <c r="BQ84" s="1458"/>
      <c r="BR84" s="1458"/>
      <c r="BS84" s="1458"/>
      <c r="BT84" s="1458"/>
      <c r="BU84" s="1458"/>
      <c r="BV84" s="1458"/>
      <c r="BW84" s="1458"/>
      <c r="BX84" s="1329"/>
      <c r="BY84" s="1329"/>
      <c r="BZ84" s="1329"/>
      <c r="CA84" s="1329"/>
      <c r="CB84" s="1453"/>
      <c r="CC84" s="1453"/>
      <c r="CD84" s="1453"/>
      <c r="CE84" s="1453"/>
      <c r="CF84" s="1453"/>
      <c r="CG84" s="1453"/>
      <c r="CH84" s="1453"/>
      <c r="CI84" s="1453"/>
      <c r="CJ84" s="1453"/>
      <c r="CK84" s="1453"/>
      <c r="CL84" s="1453"/>
      <c r="CM84" s="1453"/>
      <c r="CN84" s="1453"/>
      <c r="CO84" s="1454"/>
      <c r="CP84" s="1306"/>
      <c r="CQ84" s="1307"/>
      <c r="CR84" s="1307"/>
      <c r="CS84" s="1307"/>
    </row>
    <row r="85" spans="1:103" ht="6" customHeight="1">
      <c r="A85" s="1372"/>
      <c r="B85" s="1372"/>
      <c r="C85" s="1372"/>
      <c r="D85" s="1372"/>
      <c r="E85" s="1497" t="s">
        <v>150</v>
      </c>
      <c r="F85" s="1498"/>
      <c r="G85" s="1498"/>
      <c r="H85" s="1404">
        <v>1</v>
      </c>
      <c r="I85" s="1404"/>
      <c r="J85" s="1404" t="s">
        <v>14</v>
      </c>
      <c r="K85" s="1404"/>
      <c r="L85" s="1404"/>
      <c r="M85" s="1404"/>
      <c r="N85" s="1458" t="str">
        <f>IF(AU88&lt;&gt;"",所得控除等!D117,"")</f>
        <v/>
      </c>
      <c r="O85" s="1458"/>
      <c r="P85" s="1458"/>
      <c r="Q85" s="1458"/>
      <c r="R85" s="1458"/>
      <c r="S85" s="1458"/>
      <c r="T85" s="1458"/>
      <c r="U85" s="1458"/>
      <c r="V85" s="1458"/>
      <c r="W85" s="1458"/>
      <c r="X85" s="1458"/>
      <c r="Y85" s="1458"/>
      <c r="Z85" s="1458"/>
      <c r="AA85" s="1458"/>
      <c r="AB85" s="1458"/>
      <c r="AC85" s="1458"/>
      <c r="AD85" s="1458"/>
      <c r="AE85" s="1458"/>
      <c r="AF85" s="1458"/>
      <c r="AG85" s="1350" t="s">
        <v>13</v>
      </c>
      <c r="AH85" s="1350"/>
      <c r="AI85" s="1350"/>
      <c r="AJ85" s="1378" t="str">
        <f>IF(AU88&lt;&gt;"",所得控除等!Y117,"")</f>
        <v/>
      </c>
      <c r="AK85" s="1378"/>
      <c r="AL85" s="1378"/>
      <c r="AM85" s="1378"/>
      <c r="AN85" s="1378"/>
      <c r="AO85" s="1378"/>
      <c r="AP85" s="1378"/>
      <c r="AQ85" s="1403"/>
      <c r="AR85" s="1403"/>
      <c r="AS85" s="1403"/>
      <c r="AT85" s="1403"/>
      <c r="AU85" s="1404" t="str">
        <f>IF(AND(AU88&lt;&gt;"",所得控除等!M117&lt;&gt;""),所得控除等!M117,"")</f>
        <v/>
      </c>
      <c r="AV85" s="1404"/>
      <c r="AW85" s="1404"/>
      <c r="AX85" s="1404"/>
      <c r="AY85" s="1417" t="s">
        <v>12</v>
      </c>
      <c r="AZ85" s="1417"/>
      <c r="BA85" s="1378" t="str">
        <f>IF(AND(AU88&lt;&gt;"",所得控除等!O117&lt;&gt;""),所得控除等!O117,"")</f>
        <v/>
      </c>
      <c r="BB85" s="1378"/>
      <c r="BC85" s="1436"/>
      <c r="BD85" s="1373"/>
      <c r="BE85" s="1473"/>
      <c r="BF85" s="1474"/>
      <c r="BG85" s="1474"/>
      <c r="BH85" s="1474"/>
      <c r="BI85" s="1478"/>
      <c r="BJ85" s="1478"/>
      <c r="BK85" s="1478"/>
      <c r="BL85" s="1458"/>
      <c r="BM85" s="1458"/>
      <c r="BN85" s="1458"/>
      <c r="BO85" s="1458"/>
      <c r="BP85" s="1458"/>
      <c r="BQ85" s="1458"/>
      <c r="BR85" s="1458"/>
      <c r="BS85" s="1458"/>
      <c r="BT85" s="1458"/>
      <c r="BU85" s="1458"/>
      <c r="BV85" s="1458"/>
      <c r="BW85" s="1458"/>
      <c r="BX85" s="1329"/>
      <c r="BY85" s="1329"/>
      <c r="BZ85" s="1329"/>
      <c r="CA85" s="1329"/>
      <c r="CB85" s="1453"/>
      <c r="CC85" s="1453"/>
      <c r="CD85" s="1453"/>
      <c r="CE85" s="1453"/>
      <c r="CF85" s="1453"/>
      <c r="CG85" s="1453"/>
      <c r="CH85" s="1453"/>
      <c r="CI85" s="1453"/>
      <c r="CJ85" s="1453"/>
      <c r="CK85" s="1453"/>
      <c r="CL85" s="1453"/>
      <c r="CM85" s="1453"/>
      <c r="CN85" s="1453"/>
      <c r="CO85" s="1454"/>
      <c r="CP85" s="1306"/>
      <c r="CQ85" s="1307"/>
      <c r="CR85" s="1307"/>
      <c r="CS85" s="1307"/>
    </row>
    <row r="86" spans="1:103" ht="6" customHeight="1">
      <c r="A86" s="1372"/>
      <c r="B86" s="1372"/>
      <c r="C86" s="1372"/>
      <c r="D86" s="1372"/>
      <c r="E86" s="1497"/>
      <c r="F86" s="1498"/>
      <c r="G86" s="1498"/>
      <c r="H86" s="1404"/>
      <c r="I86" s="1404"/>
      <c r="J86" s="1404"/>
      <c r="K86" s="1404"/>
      <c r="L86" s="1404"/>
      <c r="M86" s="1404"/>
      <c r="N86" s="1458"/>
      <c r="O86" s="1458"/>
      <c r="P86" s="1458"/>
      <c r="Q86" s="1458"/>
      <c r="R86" s="1458"/>
      <c r="S86" s="1458"/>
      <c r="T86" s="1458"/>
      <c r="U86" s="1458"/>
      <c r="V86" s="1458"/>
      <c r="W86" s="1458"/>
      <c r="X86" s="1458"/>
      <c r="Y86" s="1458"/>
      <c r="Z86" s="1458"/>
      <c r="AA86" s="1458"/>
      <c r="AB86" s="1458"/>
      <c r="AC86" s="1458"/>
      <c r="AD86" s="1458"/>
      <c r="AE86" s="1458"/>
      <c r="AF86" s="1458"/>
      <c r="AG86" s="1350"/>
      <c r="AH86" s="1350"/>
      <c r="AI86" s="1350"/>
      <c r="AJ86" s="1378"/>
      <c r="AK86" s="1378"/>
      <c r="AL86" s="1378"/>
      <c r="AM86" s="1378"/>
      <c r="AN86" s="1378"/>
      <c r="AO86" s="1378"/>
      <c r="AP86" s="1378"/>
      <c r="AQ86" s="1403"/>
      <c r="AR86" s="1403"/>
      <c r="AS86" s="1403"/>
      <c r="AT86" s="1403"/>
      <c r="AU86" s="1404"/>
      <c r="AV86" s="1404"/>
      <c r="AW86" s="1404"/>
      <c r="AX86" s="1404"/>
      <c r="AY86" s="1417"/>
      <c r="AZ86" s="1417"/>
      <c r="BA86" s="1378"/>
      <c r="BB86" s="1378"/>
      <c r="BC86" s="1436"/>
      <c r="BD86" s="1373"/>
      <c r="BE86" s="1473"/>
      <c r="BF86" s="1474"/>
      <c r="BG86" s="1474"/>
      <c r="BH86" s="1474"/>
      <c r="BI86" s="1478"/>
      <c r="BJ86" s="1478"/>
      <c r="BK86" s="1478"/>
      <c r="BL86" s="1455" t="s">
        <v>41</v>
      </c>
      <c r="BM86" s="1455"/>
      <c r="BN86" s="1455"/>
      <c r="BO86" s="1455"/>
      <c r="BP86" s="1455"/>
      <c r="BQ86" s="1455"/>
      <c r="BR86" s="1455"/>
      <c r="BS86" s="1455"/>
      <c r="BT86" s="1455"/>
      <c r="BU86" s="1455"/>
      <c r="BV86" s="1455"/>
      <c r="BW86" s="1455"/>
      <c r="BX86" s="1329" t="s">
        <v>40</v>
      </c>
      <c r="BY86" s="1329"/>
      <c r="BZ86" s="1329"/>
      <c r="CA86" s="1329"/>
      <c r="CB86" s="1453" t="str">
        <f>IF(収入・所得!M161=0,"",収入・所得!S161)</f>
        <v/>
      </c>
      <c r="CC86" s="1453"/>
      <c r="CD86" s="1453"/>
      <c r="CE86" s="1453"/>
      <c r="CF86" s="1453"/>
      <c r="CG86" s="1453"/>
      <c r="CH86" s="1453"/>
      <c r="CI86" s="1453"/>
      <c r="CJ86" s="1453"/>
      <c r="CK86" s="1453"/>
      <c r="CL86" s="1453"/>
      <c r="CM86" s="1453"/>
      <c r="CN86" s="1453"/>
      <c r="CO86" s="1454"/>
      <c r="CP86" s="1306"/>
      <c r="CQ86" s="1307"/>
      <c r="CR86" s="1307"/>
      <c r="CS86" s="1307"/>
    </row>
    <row r="87" spans="1:103" ht="6" customHeight="1">
      <c r="A87" s="1372"/>
      <c r="B87" s="1372"/>
      <c r="C87" s="1372"/>
      <c r="D87" s="1372"/>
      <c r="E87" s="1497"/>
      <c r="F87" s="1498"/>
      <c r="G87" s="1498"/>
      <c r="H87" s="1404"/>
      <c r="I87" s="1404"/>
      <c r="J87" s="1404"/>
      <c r="K87" s="1404"/>
      <c r="L87" s="1404"/>
      <c r="M87" s="1404"/>
      <c r="N87" s="1458"/>
      <c r="O87" s="1458"/>
      <c r="P87" s="1458"/>
      <c r="Q87" s="1458"/>
      <c r="R87" s="1458"/>
      <c r="S87" s="1458"/>
      <c r="T87" s="1458"/>
      <c r="U87" s="1458"/>
      <c r="V87" s="1458"/>
      <c r="W87" s="1458"/>
      <c r="X87" s="1458"/>
      <c r="Y87" s="1458"/>
      <c r="Z87" s="1458"/>
      <c r="AA87" s="1458"/>
      <c r="AB87" s="1458"/>
      <c r="AC87" s="1458"/>
      <c r="AD87" s="1458"/>
      <c r="AE87" s="1458"/>
      <c r="AF87" s="1458"/>
      <c r="AG87" s="1350"/>
      <c r="AH87" s="1350"/>
      <c r="AI87" s="1350"/>
      <c r="AJ87" s="1378"/>
      <c r="AK87" s="1378"/>
      <c r="AL87" s="1378"/>
      <c r="AM87" s="1378"/>
      <c r="AN87" s="1378"/>
      <c r="AO87" s="1378"/>
      <c r="AP87" s="1378"/>
      <c r="AQ87" s="1403"/>
      <c r="AR87" s="1403"/>
      <c r="AS87" s="1403"/>
      <c r="AT87" s="1403"/>
      <c r="AU87" s="1404"/>
      <c r="AV87" s="1404"/>
      <c r="AW87" s="1404"/>
      <c r="AX87" s="1404"/>
      <c r="AY87" s="1417"/>
      <c r="AZ87" s="1417"/>
      <c r="BA87" s="1378"/>
      <c r="BB87" s="1378"/>
      <c r="BC87" s="1436"/>
      <c r="BD87" s="1373"/>
      <c r="BE87" s="1473"/>
      <c r="BF87" s="1474"/>
      <c r="BG87" s="1474"/>
      <c r="BH87" s="1474"/>
      <c r="BI87" s="1478"/>
      <c r="BJ87" s="1478"/>
      <c r="BK87" s="1478"/>
      <c r="BL87" s="1455"/>
      <c r="BM87" s="1455"/>
      <c r="BN87" s="1455"/>
      <c r="BO87" s="1455"/>
      <c r="BP87" s="1455"/>
      <c r="BQ87" s="1455"/>
      <c r="BR87" s="1455"/>
      <c r="BS87" s="1455"/>
      <c r="BT87" s="1455"/>
      <c r="BU87" s="1455"/>
      <c r="BV87" s="1455"/>
      <c r="BW87" s="1455"/>
      <c r="BX87" s="1329"/>
      <c r="BY87" s="1329"/>
      <c r="BZ87" s="1329"/>
      <c r="CA87" s="1329"/>
      <c r="CB87" s="1453"/>
      <c r="CC87" s="1453"/>
      <c r="CD87" s="1453"/>
      <c r="CE87" s="1453"/>
      <c r="CF87" s="1453"/>
      <c r="CG87" s="1453"/>
      <c r="CH87" s="1453"/>
      <c r="CI87" s="1453"/>
      <c r="CJ87" s="1453"/>
      <c r="CK87" s="1453"/>
      <c r="CL87" s="1453"/>
      <c r="CM87" s="1453"/>
      <c r="CN87" s="1453"/>
      <c r="CO87" s="1454"/>
      <c r="CP87" s="1306"/>
      <c r="CQ87" s="1307"/>
      <c r="CR87" s="1307"/>
      <c r="CS87" s="1307"/>
    </row>
    <row r="88" spans="1:103" ht="6" customHeight="1">
      <c r="A88" s="1372"/>
      <c r="B88" s="1372"/>
      <c r="C88" s="1372"/>
      <c r="D88" s="1372"/>
      <c r="E88" s="1497"/>
      <c r="F88" s="1498"/>
      <c r="G88" s="1498"/>
      <c r="H88" s="1404"/>
      <c r="I88" s="1404"/>
      <c r="J88" s="1312" t="s">
        <v>10</v>
      </c>
      <c r="K88" s="1313"/>
      <c r="L88" s="1313"/>
      <c r="M88" s="1313"/>
      <c r="N88" s="1313"/>
      <c r="O88" s="1358"/>
      <c r="P88" s="1397" t="str">
        <f>IF(AND(AU88&lt;&gt;"",所得控除等!Q117&lt;&gt;""),所得控除等!Q117,"")</f>
        <v/>
      </c>
      <c r="Q88" s="1398"/>
      <c r="R88" s="1398"/>
      <c r="S88" s="1398"/>
      <c r="T88" s="1398"/>
      <c r="U88" s="1398"/>
      <c r="V88" s="1398"/>
      <c r="W88" s="1398"/>
      <c r="X88" s="1398"/>
      <c r="Y88" s="1398"/>
      <c r="Z88" s="1398"/>
      <c r="AA88" s="1398"/>
      <c r="AB88" s="1398"/>
      <c r="AC88" s="1398"/>
      <c r="AD88" s="1398"/>
      <c r="AE88" s="1398"/>
      <c r="AF88" s="1398"/>
      <c r="AG88" s="1398"/>
      <c r="AH88" s="1398"/>
      <c r="AI88" s="1398"/>
      <c r="AJ88" s="1398"/>
      <c r="AK88" s="1398"/>
      <c r="AL88" s="1398"/>
      <c r="AM88" s="1398"/>
      <c r="AN88" s="1398"/>
      <c r="AO88" s="1399"/>
      <c r="AP88" s="1404" t="s">
        <v>26</v>
      </c>
      <c r="AQ88" s="1404"/>
      <c r="AR88" s="1404"/>
      <c r="AS88" s="1404"/>
      <c r="AT88" s="1404"/>
      <c r="AU88" s="1405" t="str">
        <f>IF(所得控除等!T117&lt;&gt;"",IF(ISERROR(所得控除等!T117/10000),"",所得控除等!T117/10000))</f>
        <v/>
      </c>
      <c r="AV88" s="1406"/>
      <c r="AW88" s="1406"/>
      <c r="AX88" s="1406"/>
      <c r="AY88" s="1406"/>
      <c r="AZ88" s="1406"/>
      <c r="BA88" s="1424" t="s">
        <v>185</v>
      </c>
      <c r="BB88" s="1424"/>
      <c r="BC88" s="1425"/>
      <c r="BD88" s="1373"/>
      <c r="BE88" s="1473"/>
      <c r="BF88" s="1474"/>
      <c r="BG88" s="1474"/>
      <c r="BH88" s="1474"/>
      <c r="BI88" s="1478"/>
      <c r="BJ88" s="1478"/>
      <c r="BK88" s="1478"/>
      <c r="BL88" s="1455"/>
      <c r="BM88" s="1455"/>
      <c r="BN88" s="1455"/>
      <c r="BO88" s="1455"/>
      <c r="BP88" s="1455"/>
      <c r="BQ88" s="1455"/>
      <c r="BR88" s="1455"/>
      <c r="BS88" s="1455"/>
      <c r="BT88" s="1455"/>
      <c r="BU88" s="1455"/>
      <c r="BV88" s="1455"/>
      <c r="BW88" s="1455"/>
      <c r="BX88" s="1329"/>
      <c r="BY88" s="1329"/>
      <c r="BZ88" s="1329"/>
      <c r="CA88" s="1329"/>
      <c r="CB88" s="1453"/>
      <c r="CC88" s="1453"/>
      <c r="CD88" s="1453"/>
      <c r="CE88" s="1453"/>
      <c r="CF88" s="1453"/>
      <c r="CG88" s="1453"/>
      <c r="CH88" s="1453"/>
      <c r="CI88" s="1453"/>
      <c r="CJ88" s="1453"/>
      <c r="CK88" s="1453"/>
      <c r="CL88" s="1453"/>
      <c r="CM88" s="1453"/>
      <c r="CN88" s="1453"/>
      <c r="CO88" s="1454"/>
      <c r="CP88" s="1306"/>
      <c r="CQ88" s="1307"/>
      <c r="CR88" s="1307"/>
      <c r="CS88" s="1307"/>
    </row>
    <row r="89" spans="1:103" ht="6" customHeight="1">
      <c r="A89" s="1372"/>
      <c r="B89" s="1372"/>
      <c r="C89" s="1372"/>
      <c r="D89" s="1372"/>
      <c r="E89" s="1497"/>
      <c r="F89" s="1498"/>
      <c r="G89" s="1498"/>
      <c r="H89" s="1404"/>
      <c r="I89" s="1404"/>
      <c r="J89" s="1316"/>
      <c r="K89" s="1317"/>
      <c r="L89" s="1317"/>
      <c r="M89" s="1317"/>
      <c r="N89" s="1317"/>
      <c r="O89" s="1359"/>
      <c r="P89" s="1400"/>
      <c r="Q89" s="1401"/>
      <c r="R89" s="1401"/>
      <c r="S89" s="1401"/>
      <c r="T89" s="1401"/>
      <c r="U89" s="1401"/>
      <c r="V89" s="1401"/>
      <c r="W89" s="1401"/>
      <c r="X89" s="1401"/>
      <c r="Y89" s="1401"/>
      <c r="Z89" s="1401"/>
      <c r="AA89" s="1401"/>
      <c r="AB89" s="1401"/>
      <c r="AC89" s="1401"/>
      <c r="AD89" s="1401"/>
      <c r="AE89" s="1401"/>
      <c r="AF89" s="1401"/>
      <c r="AG89" s="1401"/>
      <c r="AH89" s="1401"/>
      <c r="AI89" s="1401"/>
      <c r="AJ89" s="1401"/>
      <c r="AK89" s="1401"/>
      <c r="AL89" s="1401"/>
      <c r="AM89" s="1401"/>
      <c r="AN89" s="1401"/>
      <c r="AO89" s="1402"/>
      <c r="AP89" s="1404"/>
      <c r="AQ89" s="1404"/>
      <c r="AR89" s="1404"/>
      <c r="AS89" s="1404"/>
      <c r="AT89" s="1404"/>
      <c r="AU89" s="1409"/>
      <c r="AV89" s="1410"/>
      <c r="AW89" s="1410"/>
      <c r="AX89" s="1410"/>
      <c r="AY89" s="1410"/>
      <c r="AZ89" s="1410"/>
      <c r="BA89" s="1428"/>
      <c r="BB89" s="1428"/>
      <c r="BC89" s="1429"/>
      <c r="BD89" s="1373"/>
      <c r="BE89" s="1473"/>
      <c r="BF89" s="1474"/>
      <c r="BG89" s="1474"/>
      <c r="BH89" s="1474"/>
      <c r="BI89" s="1478"/>
      <c r="BJ89" s="1478"/>
      <c r="BK89" s="1478"/>
      <c r="BL89" s="1470" t="s">
        <v>164</v>
      </c>
      <c r="BM89" s="1470"/>
      <c r="BN89" s="1470"/>
      <c r="BO89" s="1470"/>
      <c r="BP89" s="1470"/>
      <c r="BQ89" s="1470"/>
      <c r="BR89" s="1470"/>
      <c r="BS89" s="1470"/>
      <c r="BT89" s="1470"/>
      <c r="BU89" s="1470"/>
      <c r="BV89" s="1470"/>
      <c r="BW89" s="1470"/>
      <c r="BX89" s="1329" t="s">
        <v>39</v>
      </c>
      <c r="BY89" s="1329"/>
      <c r="BZ89" s="1329"/>
      <c r="CA89" s="1329"/>
      <c r="CB89" s="1453" t="str">
        <f>IF(SUM(CB80:CO88)&lt;0,0,IF(SUM(CB80:CO88)=0,"",ROUNDDOWN(SUM(CB80:CO88),0)))</f>
        <v/>
      </c>
      <c r="CC89" s="1453"/>
      <c r="CD89" s="1453"/>
      <c r="CE89" s="1453"/>
      <c r="CF89" s="1453"/>
      <c r="CG89" s="1453"/>
      <c r="CH89" s="1453"/>
      <c r="CI89" s="1453"/>
      <c r="CJ89" s="1453"/>
      <c r="CK89" s="1453"/>
      <c r="CL89" s="1453"/>
      <c r="CM89" s="1453"/>
      <c r="CN89" s="1453"/>
      <c r="CO89" s="1454"/>
      <c r="CP89" s="1306"/>
      <c r="CQ89" s="1307"/>
      <c r="CR89" s="1307"/>
      <c r="CS89" s="1307"/>
    </row>
    <row r="90" spans="1:103" ht="6" customHeight="1">
      <c r="A90" s="1372"/>
      <c r="B90" s="1372"/>
      <c r="C90" s="1372"/>
      <c r="D90" s="1372"/>
      <c r="E90" s="1497"/>
      <c r="F90" s="1498"/>
      <c r="G90" s="1498"/>
      <c r="H90" s="1404">
        <v>2</v>
      </c>
      <c r="I90" s="1404"/>
      <c r="J90" s="1404" t="s">
        <v>14</v>
      </c>
      <c r="K90" s="1404"/>
      <c r="L90" s="1404"/>
      <c r="M90" s="1404"/>
      <c r="N90" s="1458" t="str">
        <f>IF(AU93&lt;&gt;"",所得控除等!D119,"")</f>
        <v/>
      </c>
      <c r="O90" s="1458"/>
      <c r="P90" s="1458"/>
      <c r="Q90" s="1458"/>
      <c r="R90" s="1458"/>
      <c r="S90" s="1458"/>
      <c r="T90" s="1458"/>
      <c r="U90" s="1458"/>
      <c r="V90" s="1458"/>
      <c r="W90" s="1458"/>
      <c r="X90" s="1458"/>
      <c r="Y90" s="1458"/>
      <c r="Z90" s="1458"/>
      <c r="AA90" s="1458"/>
      <c r="AB90" s="1458"/>
      <c r="AC90" s="1458"/>
      <c r="AD90" s="1458"/>
      <c r="AE90" s="1458"/>
      <c r="AF90" s="1458"/>
      <c r="AG90" s="1350" t="s">
        <v>13</v>
      </c>
      <c r="AH90" s="1350"/>
      <c r="AI90" s="1350"/>
      <c r="AJ90" s="1378" t="str">
        <f>IF(AU93&lt;&gt;"",所得控除等!Y119,"")</f>
        <v/>
      </c>
      <c r="AK90" s="1378"/>
      <c r="AL90" s="1378"/>
      <c r="AM90" s="1378"/>
      <c r="AN90" s="1378"/>
      <c r="AO90" s="1378"/>
      <c r="AP90" s="1378"/>
      <c r="AQ90" s="1403"/>
      <c r="AR90" s="1403"/>
      <c r="AS90" s="1403"/>
      <c r="AT90" s="1403"/>
      <c r="AU90" s="1404" t="str">
        <f>IF(AND(AU93&lt;&gt;"",所得控除等!M119&lt;&gt;""),所得控除等!M119,"")</f>
        <v/>
      </c>
      <c r="AV90" s="1404"/>
      <c r="AW90" s="1404"/>
      <c r="AX90" s="1404"/>
      <c r="AY90" s="1417" t="s">
        <v>12</v>
      </c>
      <c r="AZ90" s="1417"/>
      <c r="BA90" s="1378" t="str">
        <f>IF(AND(AU93&lt;&gt;"",所得控除等!O119&lt;&gt;""),所得控除等!O119,"")</f>
        <v/>
      </c>
      <c r="BB90" s="1378"/>
      <c r="BC90" s="1436"/>
      <c r="BD90" s="1373"/>
      <c r="BE90" s="1473"/>
      <c r="BF90" s="1474"/>
      <c r="BG90" s="1474"/>
      <c r="BH90" s="1474"/>
      <c r="BI90" s="1478"/>
      <c r="BJ90" s="1478"/>
      <c r="BK90" s="1478"/>
      <c r="BL90" s="1470"/>
      <c r="BM90" s="1470"/>
      <c r="BN90" s="1470"/>
      <c r="BO90" s="1470"/>
      <c r="BP90" s="1470"/>
      <c r="BQ90" s="1470"/>
      <c r="BR90" s="1470"/>
      <c r="BS90" s="1470"/>
      <c r="BT90" s="1470"/>
      <c r="BU90" s="1470"/>
      <c r="BV90" s="1470"/>
      <c r="BW90" s="1470"/>
      <c r="BX90" s="1329"/>
      <c r="BY90" s="1329"/>
      <c r="BZ90" s="1329"/>
      <c r="CA90" s="1329"/>
      <c r="CB90" s="1453"/>
      <c r="CC90" s="1453"/>
      <c r="CD90" s="1453"/>
      <c r="CE90" s="1453"/>
      <c r="CF90" s="1453"/>
      <c r="CG90" s="1453"/>
      <c r="CH90" s="1453"/>
      <c r="CI90" s="1453"/>
      <c r="CJ90" s="1453"/>
      <c r="CK90" s="1453"/>
      <c r="CL90" s="1453"/>
      <c r="CM90" s="1453"/>
      <c r="CN90" s="1453"/>
      <c r="CO90" s="1454"/>
      <c r="CP90" s="1306"/>
      <c r="CQ90" s="1307"/>
      <c r="CR90" s="1307"/>
      <c r="CS90" s="1307"/>
    </row>
    <row r="91" spans="1:103" ht="6" customHeight="1">
      <c r="A91" s="1372"/>
      <c r="B91" s="1372"/>
      <c r="C91" s="1372"/>
      <c r="D91" s="1372"/>
      <c r="E91" s="1497"/>
      <c r="F91" s="1498"/>
      <c r="G91" s="1498"/>
      <c r="H91" s="1404"/>
      <c r="I91" s="1404"/>
      <c r="J91" s="1404"/>
      <c r="K91" s="1404"/>
      <c r="L91" s="1404"/>
      <c r="M91" s="1404"/>
      <c r="N91" s="1458"/>
      <c r="O91" s="1458"/>
      <c r="P91" s="1458"/>
      <c r="Q91" s="1458"/>
      <c r="R91" s="1458"/>
      <c r="S91" s="1458"/>
      <c r="T91" s="1458"/>
      <c r="U91" s="1458"/>
      <c r="V91" s="1458"/>
      <c r="W91" s="1458"/>
      <c r="X91" s="1458"/>
      <c r="Y91" s="1458"/>
      <c r="Z91" s="1458"/>
      <c r="AA91" s="1458"/>
      <c r="AB91" s="1458"/>
      <c r="AC91" s="1458"/>
      <c r="AD91" s="1458"/>
      <c r="AE91" s="1458"/>
      <c r="AF91" s="1458"/>
      <c r="AG91" s="1350"/>
      <c r="AH91" s="1350"/>
      <c r="AI91" s="1350"/>
      <c r="AJ91" s="1378"/>
      <c r="AK91" s="1378"/>
      <c r="AL91" s="1378"/>
      <c r="AM91" s="1378"/>
      <c r="AN91" s="1378"/>
      <c r="AO91" s="1378"/>
      <c r="AP91" s="1378"/>
      <c r="AQ91" s="1403"/>
      <c r="AR91" s="1403"/>
      <c r="AS91" s="1403"/>
      <c r="AT91" s="1403"/>
      <c r="AU91" s="1404"/>
      <c r="AV91" s="1404"/>
      <c r="AW91" s="1404"/>
      <c r="AX91" s="1404"/>
      <c r="AY91" s="1417"/>
      <c r="AZ91" s="1417"/>
      <c r="BA91" s="1378"/>
      <c r="BB91" s="1378"/>
      <c r="BC91" s="1436"/>
      <c r="BD91" s="1373"/>
      <c r="BE91" s="1473"/>
      <c r="BF91" s="1474"/>
      <c r="BG91" s="1474"/>
      <c r="BH91" s="1474"/>
      <c r="BI91" s="1478"/>
      <c r="BJ91" s="1478"/>
      <c r="BK91" s="1478"/>
      <c r="BL91" s="1470"/>
      <c r="BM91" s="1470"/>
      <c r="BN91" s="1470"/>
      <c r="BO91" s="1470"/>
      <c r="BP91" s="1470"/>
      <c r="BQ91" s="1470"/>
      <c r="BR91" s="1470"/>
      <c r="BS91" s="1470"/>
      <c r="BT91" s="1470"/>
      <c r="BU91" s="1470"/>
      <c r="BV91" s="1470"/>
      <c r="BW91" s="1470"/>
      <c r="BX91" s="1329"/>
      <c r="BY91" s="1329"/>
      <c r="BZ91" s="1329"/>
      <c r="CA91" s="1329"/>
      <c r="CB91" s="1453"/>
      <c r="CC91" s="1453"/>
      <c r="CD91" s="1453"/>
      <c r="CE91" s="1453"/>
      <c r="CF91" s="1453"/>
      <c r="CG91" s="1453"/>
      <c r="CH91" s="1453"/>
      <c r="CI91" s="1453"/>
      <c r="CJ91" s="1453"/>
      <c r="CK91" s="1453"/>
      <c r="CL91" s="1453"/>
      <c r="CM91" s="1453"/>
      <c r="CN91" s="1453"/>
      <c r="CO91" s="1454"/>
      <c r="CP91" s="1306"/>
      <c r="CQ91" s="1307"/>
      <c r="CR91" s="1307"/>
      <c r="CS91" s="1307"/>
    </row>
    <row r="92" spans="1:103" ht="6" customHeight="1">
      <c r="A92" s="1372"/>
      <c r="B92" s="1372"/>
      <c r="C92" s="1372"/>
      <c r="D92" s="1372"/>
      <c r="E92" s="1497"/>
      <c r="F92" s="1498"/>
      <c r="G92" s="1498"/>
      <c r="H92" s="1404"/>
      <c r="I92" s="1404"/>
      <c r="J92" s="1404"/>
      <c r="K92" s="1404"/>
      <c r="L92" s="1404"/>
      <c r="M92" s="1404"/>
      <c r="N92" s="1458"/>
      <c r="O92" s="1458"/>
      <c r="P92" s="1458"/>
      <c r="Q92" s="1458"/>
      <c r="R92" s="1458"/>
      <c r="S92" s="1458"/>
      <c r="T92" s="1458"/>
      <c r="U92" s="1458"/>
      <c r="V92" s="1458"/>
      <c r="W92" s="1458"/>
      <c r="X92" s="1458"/>
      <c r="Y92" s="1458"/>
      <c r="Z92" s="1458"/>
      <c r="AA92" s="1458"/>
      <c r="AB92" s="1458"/>
      <c r="AC92" s="1458"/>
      <c r="AD92" s="1458"/>
      <c r="AE92" s="1458"/>
      <c r="AF92" s="1458"/>
      <c r="AG92" s="1350"/>
      <c r="AH92" s="1350"/>
      <c r="AI92" s="1350"/>
      <c r="AJ92" s="1378"/>
      <c r="AK92" s="1378"/>
      <c r="AL92" s="1378"/>
      <c r="AM92" s="1378"/>
      <c r="AN92" s="1378"/>
      <c r="AO92" s="1378"/>
      <c r="AP92" s="1378"/>
      <c r="AQ92" s="1403"/>
      <c r="AR92" s="1403"/>
      <c r="AS92" s="1403"/>
      <c r="AT92" s="1403"/>
      <c r="AU92" s="1404"/>
      <c r="AV92" s="1404"/>
      <c r="AW92" s="1404"/>
      <c r="AX92" s="1404"/>
      <c r="AY92" s="1417"/>
      <c r="AZ92" s="1417"/>
      <c r="BA92" s="1378"/>
      <c r="BB92" s="1378"/>
      <c r="BC92" s="1436"/>
      <c r="BD92" s="1373"/>
      <c r="BE92" s="1473"/>
      <c r="BF92" s="1474"/>
      <c r="BG92" s="1474"/>
      <c r="BH92" s="1474"/>
      <c r="BI92" s="1455" t="s">
        <v>38</v>
      </c>
      <c r="BJ92" s="1455"/>
      <c r="BK92" s="1455"/>
      <c r="BL92" s="1455"/>
      <c r="BM92" s="1455"/>
      <c r="BN92" s="1455"/>
      <c r="BO92" s="1455"/>
      <c r="BP92" s="1455"/>
      <c r="BQ92" s="1455"/>
      <c r="BR92" s="1455"/>
      <c r="BS92" s="1455"/>
      <c r="BT92" s="1455"/>
      <c r="BU92" s="1455"/>
      <c r="BV92" s="1455"/>
      <c r="BW92" s="1455"/>
      <c r="BX92" s="1329" t="s">
        <v>37</v>
      </c>
      <c r="BY92" s="1329"/>
      <c r="BZ92" s="1329"/>
      <c r="CA92" s="1329"/>
      <c r="CB92" s="1453" t="str">
        <f>CA237</f>
        <v/>
      </c>
      <c r="CC92" s="1453"/>
      <c r="CD92" s="1453"/>
      <c r="CE92" s="1453"/>
      <c r="CF92" s="1453"/>
      <c r="CG92" s="1453"/>
      <c r="CH92" s="1453"/>
      <c r="CI92" s="1453"/>
      <c r="CJ92" s="1453"/>
      <c r="CK92" s="1453"/>
      <c r="CL92" s="1453"/>
      <c r="CM92" s="1453"/>
      <c r="CN92" s="1453"/>
      <c r="CO92" s="1454"/>
      <c r="CP92" s="1306"/>
      <c r="CQ92" s="1307"/>
      <c r="CR92" s="1307"/>
      <c r="CS92" s="1307"/>
    </row>
    <row r="93" spans="1:103" ht="6" customHeight="1">
      <c r="A93" s="1372"/>
      <c r="B93" s="1372"/>
      <c r="C93" s="1372"/>
      <c r="D93" s="1372"/>
      <c r="E93" s="1497"/>
      <c r="F93" s="1498"/>
      <c r="G93" s="1498"/>
      <c r="H93" s="1404"/>
      <c r="I93" s="1404"/>
      <c r="J93" s="1312" t="s">
        <v>10</v>
      </c>
      <c r="K93" s="1313"/>
      <c r="L93" s="1313"/>
      <c r="M93" s="1313"/>
      <c r="N93" s="1313"/>
      <c r="O93" s="1358"/>
      <c r="P93" s="1397" t="str">
        <f>IF(AND(AU93&lt;&gt;"",所得控除等!Q119&lt;&gt;""),所得控除等!Q119,"")</f>
        <v/>
      </c>
      <c r="Q93" s="1398"/>
      <c r="R93" s="1398"/>
      <c r="S93" s="1398"/>
      <c r="T93" s="1398"/>
      <c r="U93" s="1398"/>
      <c r="V93" s="1398"/>
      <c r="W93" s="1398"/>
      <c r="X93" s="1398"/>
      <c r="Y93" s="1398"/>
      <c r="Z93" s="1398"/>
      <c r="AA93" s="1398"/>
      <c r="AB93" s="1398"/>
      <c r="AC93" s="1398"/>
      <c r="AD93" s="1398"/>
      <c r="AE93" s="1398"/>
      <c r="AF93" s="1398"/>
      <c r="AG93" s="1398"/>
      <c r="AH93" s="1398"/>
      <c r="AI93" s="1398"/>
      <c r="AJ93" s="1398"/>
      <c r="AK93" s="1398"/>
      <c r="AL93" s="1398"/>
      <c r="AM93" s="1398"/>
      <c r="AN93" s="1398"/>
      <c r="AO93" s="1399"/>
      <c r="AP93" s="1404" t="s">
        <v>26</v>
      </c>
      <c r="AQ93" s="1404"/>
      <c r="AR93" s="1404"/>
      <c r="AS93" s="1404"/>
      <c r="AT93" s="1404"/>
      <c r="AU93" s="1405" t="str">
        <f>IF(所得控除等!T119&lt;&gt;"",IF(ISERROR(所得控除等!T119/10000),"",所得控除等!T119/10000))</f>
        <v/>
      </c>
      <c r="AV93" s="1406"/>
      <c r="AW93" s="1406"/>
      <c r="AX93" s="1406"/>
      <c r="AY93" s="1406"/>
      <c r="AZ93" s="1406"/>
      <c r="BA93" s="1464"/>
      <c r="BB93" s="1464"/>
      <c r="BC93" s="1465"/>
      <c r="BD93" s="1373"/>
      <c r="BE93" s="1473"/>
      <c r="BF93" s="1474"/>
      <c r="BG93" s="1474"/>
      <c r="BH93" s="1474"/>
      <c r="BI93" s="1455"/>
      <c r="BJ93" s="1455"/>
      <c r="BK93" s="1455"/>
      <c r="BL93" s="1455"/>
      <c r="BM93" s="1455"/>
      <c r="BN93" s="1455"/>
      <c r="BO93" s="1455"/>
      <c r="BP93" s="1455"/>
      <c r="BQ93" s="1455"/>
      <c r="BR93" s="1455"/>
      <c r="BS93" s="1455"/>
      <c r="BT93" s="1455"/>
      <c r="BU93" s="1455"/>
      <c r="BV93" s="1455"/>
      <c r="BW93" s="1455"/>
      <c r="BX93" s="1329"/>
      <c r="BY93" s="1329"/>
      <c r="BZ93" s="1329"/>
      <c r="CA93" s="1329"/>
      <c r="CB93" s="1453"/>
      <c r="CC93" s="1453"/>
      <c r="CD93" s="1453"/>
      <c r="CE93" s="1453"/>
      <c r="CF93" s="1453"/>
      <c r="CG93" s="1453"/>
      <c r="CH93" s="1453"/>
      <c r="CI93" s="1453"/>
      <c r="CJ93" s="1453"/>
      <c r="CK93" s="1453"/>
      <c r="CL93" s="1453"/>
      <c r="CM93" s="1453"/>
      <c r="CN93" s="1453"/>
      <c r="CO93" s="1454"/>
      <c r="CP93" s="1306"/>
      <c r="CQ93" s="1307"/>
      <c r="CR93" s="1307"/>
      <c r="CS93" s="1307"/>
    </row>
    <row r="94" spans="1:103" ht="6" customHeight="1">
      <c r="A94" s="1372"/>
      <c r="B94" s="1372"/>
      <c r="C94" s="1372"/>
      <c r="D94" s="1372"/>
      <c r="E94" s="1497"/>
      <c r="F94" s="1498"/>
      <c r="G94" s="1498"/>
      <c r="H94" s="1404"/>
      <c r="I94" s="1404"/>
      <c r="J94" s="1316"/>
      <c r="K94" s="1317"/>
      <c r="L94" s="1317"/>
      <c r="M94" s="1317"/>
      <c r="N94" s="1317"/>
      <c r="O94" s="1359"/>
      <c r="P94" s="1400"/>
      <c r="Q94" s="1401"/>
      <c r="R94" s="1401"/>
      <c r="S94" s="1401"/>
      <c r="T94" s="1401"/>
      <c r="U94" s="1401"/>
      <c r="V94" s="1401"/>
      <c r="W94" s="1401"/>
      <c r="X94" s="1401"/>
      <c r="Y94" s="1401"/>
      <c r="Z94" s="1401"/>
      <c r="AA94" s="1401"/>
      <c r="AB94" s="1401"/>
      <c r="AC94" s="1401"/>
      <c r="AD94" s="1401"/>
      <c r="AE94" s="1401"/>
      <c r="AF94" s="1401"/>
      <c r="AG94" s="1401"/>
      <c r="AH94" s="1401"/>
      <c r="AI94" s="1401"/>
      <c r="AJ94" s="1401"/>
      <c r="AK94" s="1401"/>
      <c r="AL94" s="1401"/>
      <c r="AM94" s="1401"/>
      <c r="AN94" s="1401"/>
      <c r="AO94" s="1402"/>
      <c r="AP94" s="1404"/>
      <c r="AQ94" s="1404"/>
      <c r="AR94" s="1404"/>
      <c r="AS94" s="1404"/>
      <c r="AT94" s="1404"/>
      <c r="AU94" s="1409"/>
      <c r="AV94" s="1410"/>
      <c r="AW94" s="1410"/>
      <c r="AX94" s="1410"/>
      <c r="AY94" s="1410"/>
      <c r="AZ94" s="1410"/>
      <c r="BA94" s="1466"/>
      <c r="BB94" s="1466"/>
      <c r="BC94" s="1467"/>
      <c r="BD94" s="1373"/>
      <c r="BE94" s="1473"/>
      <c r="BF94" s="1474"/>
      <c r="BG94" s="1474"/>
      <c r="BH94" s="1474"/>
      <c r="BI94" s="1455"/>
      <c r="BJ94" s="1455"/>
      <c r="BK94" s="1455"/>
      <c r="BL94" s="1455"/>
      <c r="BM94" s="1455"/>
      <c r="BN94" s="1455"/>
      <c r="BO94" s="1455"/>
      <c r="BP94" s="1455"/>
      <c r="BQ94" s="1455"/>
      <c r="BR94" s="1455"/>
      <c r="BS94" s="1455"/>
      <c r="BT94" s="1455"/>
      <c r="BU94" s="1455"/>
      <c r="BV94" s="1455"/>
      <c r="BW94" s="1455"/>
      <c r="BX94" s="1329"/>
      <c r="BY94" s="1329"/>
      <c r="BZ94" s="1329"/>
      <c r="CA94" s="1329"/>
      <c r="CB94" s="1453"/>
      <c r="CC94" s="1453"/>
      <c r="CD94" s="1453"/>
      <c r="CE94" s="1453"/>
      <c r="CF94" s="1453"/>
      <c r="CG94" s="1453"/>
      <c r="CH94" s="1453"/>
      <c r="CI94" s="1453"/>
      <c r="CJ94" s="1453"/>
      <c r="CK94" s="1453"/>
      <c r="CL94" s="1453"/>
      <c r="CM94" s="1453"/>
      <c r="CN94" s="1453"/>
      <c r="CO94" s="1454"/>
      <c r="CP94" s="1306"/>
      <c r="CQ94" s="1307"/>
      <c r="CR94" s="1307"/>
      <c r="CS94" s="1307"/>
      <c r="CT94" s="157"/>
      <c r="CU94" s="157"/>
      <c r="CV94" s="158"/>
      <c r="CW94" s="158"/>
      <c r="CX94" s="158"/>
      <c r="CY94" s="159"/>
    </row>
    <row r="95" spans="1:103" ht="6" customHeight="1">
      <c r="A95" s="1372"/>
      <c r="B95" s="1372"/>
      <c r="C95" s="1372"/>
      <c r="D95" s="1372"/>
      <c r="E95" s="1497"/>
      <c r="F95" s="1498"/>
      <c r="G95" s="1498"/>
      <c r="H95" s="1404">
        <v>3</v>
      </c>
      <c r="I95" s="1404"/>
      <c r="J95" s="1404" t="s">
        <v>14</v>
      </c>
      <c r="K95" s="1404"/>
      <c r="L95" s="1404"/>
      <c r="M95" s="1404"/>
      <c r="N95" s="1458" t="str">
        <f>IF(AU98&lt;&gt;"",所得控除等!D121,"")</f>
        <v/>
      </c>
      <c r="O95" s="1458"/>
      <c r="P95" s="1458"/>
      <c r="Q95" s="1458"/>
      <c r="R95" s="1458"/>
      <c r="S95" s="1458"/>
      <c r="T95" s="1458"/>
      <c r="U95" s="1458"/>
      <c r="V95" s="1458"/>
      <c r="W95" s="1458"/>
      <c r="X95" s="1458"/>
      <c r="Y95" s="1458"/>
      <c r="Z95" s="1458"/>
      <c r="AA95" s="1458"/>
      <c r="AB95" s="1458"/>
      <c r="AC95" s="1458"/>
      <c r="AD95" s="1458"/>
      <c r="AE95" s="1458"/>
      <c r="AF95" s="1458"/>
      <c r="AG95" s="1350" t="s">
        <v>13</v>
      </c>
      <c r="AH95" s="1350"/>
      <c r="AI95" s="1350"/>
      <c r="AJ95" s="1378" t="str">
        <f>IF(AU98&lt;&gt;"",所得控除等!Y121,"")</f>
        <v/>
      </c>
      <c r="AK95" s="1378"/>
      <c r="AL95" s="1378"/>
      <c r="AM95" s="1378"/>
      <c r="AN95" s="1378"/>
      <c r="AO95" s="1378"/>
      <c r="AP95" s="1378"/>
      <c r="AQ95" s="1403"/>
      <c r="AR95" s="1403"/>
      <c r="AS95" s="1403"/>
      <c r="AT95" s="1403"/>
      <c r="AU95" s="1404" t="str">
        <f>IF(AND(AU98&lt;&gt;"",所得控除等!M121&lt;&gt;""),所得控除等!M121,"")</f>
        <v/>
      </c>
      <c r="AV95" s="1404"/>
      <c r="AW95" s="1404"/>
      <c r="AX95" s="1404"/>
      <c r="AY95" s="1417" t="s">
        <v>12</v>
      </c>
      <c r="AZ95" s="1417"/>
      <c r="BA95" s="1378" t="str">
        <f>IF(AND(AU98&lt;&gt;"",所得控除等!O121&lt;&gt;""),所得控除等!O121,"")</f>
        <v/>
      </c>
      <c r="BB95" s="1378"/>
      <c r="BC95" s="1436"/>
      <c r="BD95" s="1373"/>
      <c r="BE95" s="1473"/>
      <c r="BF95" s="1474"/>
      <c r="BG95" s="1474"/>
      <c r="BH95" s="1474"/>
      <c r="BI95" s="1455" t="s">
        <v>136</v>
      </c>
      <c r="BJ95" s="1455"/>
      <c r="BK95" s="1455"/>
      <c r="BL95" s="1455"/>
      <c r="BM95" s="1455"/>
      <c r="BN95" s="1455"/>
      <c r="BO95" s="1455"/>
      <c r="BP95" s="1455"/>
      <c r="BQ95" s="1455"/>
      <c r="BR95" s="1455"/>
      <c r="BS95" s="1455"/>
      <c r="BT95" s="1455"/>
      <c r="BU95" s="1455"/>
      <c r="BV95" s="1455"/>
      <c r="BW95" s="1455"/>
      <c r="BX95" s="1329" t="s">
        <v>36</v>
      </c>
      <c r="BY95" s="1329"/>
      <c r="BZ95" s="1329"/>
      <c r="CA95" s="1329"/>
      <c r="CB95" s="1453">
        <f>収入・所得!R204</f>
        <v>0</v>
      </c>
      <c r="CC95" s="1453"/>
      <c r="CD95" s="1453"/>
      <c r="CE95" s="1453"/>
      <c r="CF95" s="1453"/>
      <c r="CG95" s="1453"/>
      <c r="CH95" s="1453"/>
      <c r="CI95" s="1453"/>
      <c r="CJ95" s="1453"/>
      <c r="CK95" s="1453"/>
      <c r="CL95" s="1453"/>
      <c r="CM95" s="1453"/>
      <c r="CN95" s="1453"/>
      <c r="CO95" s="1454"/>
      <c r="CP95" s="1306"/>
      <c r="CQ95" s="1307"/>
      <c r="CR95" s="1307"/>
      <c r="CS95" s="1307"/>
      <c r="CT95" s="157"/>
      <c r="CU95" s="157"/>
      <c r="CV95" s="158"/>
      <c r="CW95" s="158"/>
      <c r="CX95" s="158"/>
      <c r="CY95" s="159"/>
    </row>
    <row r="96" spans="1:103" ht="6" customHeight="1">
      <c r="A96" s="1372"/>
      <c r="B96" s="1372"/>
      <c r="C96" s="1372"/>
      <c r="D96" s="1372"/>
      <c r="E96" s="1497"/>
      <c r="F96" s="1498"/>
      <c r="G96" s="1498"/>
      <c r="H96" s="1404"/>
      <c r="I96" s="1404"/>
      <c r="J96" s="1404"/>
      <c r="K96" s="1404"/>
      <c r="L96" s="1404"/>
      <c r="M96" s="1404"/>
      <c r="N96" s="1458"/>
      <c r="O96" s="1458"/>
      <c r="P96" s="1458"/>
      <c r="Q96" s="1458"/>
      <c r="R96" s="1458"/>
      <c r="S96" s="1458"/>
      <c r="T96" s="1458"/>
      <c r="U96" s="1458"/>
      <c r="V96" s="1458"/>
      <c r="W96" s="1458"/>
      <c r="X96" s="1458"/>
      <c r="Y96" s="1458"/>
      <c r="Z96" s="1458"/>
      <c r="AA96" s="1458"/>
      <c r="AB96" s="1458"/>
      <c r="AC96" s="1458"/>
      <c r="AD96" s="1458"/>
      <c r="AE96" s="1458"/>
      <c r="AF96" s="1458"/>
      <c r="AG96" s="1350"/>
      <c r="AH96" s="1350"/>
      <c r="AI96" s="1350"/>
      <c r="AJ96" s="1378"/>
      <c r="AK96" s="1378"/>
      <c r="AL96" s="1378"/>
      <c r="AM96" s="1378"/>
      <c r="AN96" s="1378"/>
      <c r="AO96" s="1378"/>
      <c r="AP96" s="1378"/>
      <c r="AQ96" s="1403"/>
      <c r="AR96" s="1403"/>
      <c r="AS96" s="1403"/>
      <c r="AT96" s="1403"/>
      <c r="AU96" s="1404"/>
      <c r="AV96" s="1404"/>
      <c r="AW96" s="1404"/>
      <c r="AX96" s="1404"/>
      <c r="AY96" s="1417"/>
      <c r="AZ96" s="1417"/>
      <c r="BA96" s="1378"/>
      <c r="BB96" s="1378"/>
      <c r="BC96" s="1436"/>
      <c r="BD96" s="1373"/>
      <c r="BE96" s="1473"/>
      <c r="BF96" s="1474"/>
      <c r="BG96" s="1474"/>
      <c r="BH96" s="1474"/>
      <c r="BI96" s="1455"/>
      <c r="BJ96" s="1455"/>
      <c r="BK96" s="1455"/>
      <c r="BL96" s="1455"/>
      <c r="BM96" s="1455"/>
      <c r="BN96" s="1455"/>
      <c r="BO96" s="1455"/>
      <c r="BP96" s="1455"/>
      <c r="BQ96" s="1455"/>
      <c r="BR96" s="1455"/>
      <c r="BS96" s="1455"/>
      <c r="BT96" s="1455"/>
      <c r="BU96" s="1455"/>
      <c r="BV96" s="1455"/>
      <c r="BW96" s="1455"/>
      <c r="BX96" s="1329"/>
      <c r="BY96" s="1329"/>
      <c r="BZ96" s="1329"/>
      <c r="CA96" s="1329"/>
      <c r="CB96" s="1453"/>
      <c r="CC96" s="1453"/>
      <c r="CD96" s="1453"/>
      <c r="CE96" s="1453"/>
      <c r="CF96" s="1453"/>
      <c r="CG96" s="1453"/>
      <c r="CH96" s="1453"/>
      <c r="CI96" s="1453"/>
      <c r="CJ96" s="1453"/>
      <c r="CK96" s="1453"/>
      <c r="CL96" s="1453"/>
      <c r="CM96" s="1453"/>
      <c r="CN96" s="1453"/>
      <c r="CO96" s="1454"/>
      <c r="CP96" s="1306"/>
      <c r="CQ96" s="1307"/>
      <c r="CR96" s="1307"/>
      <c r="CS96" s="1307"/>
      <c r="CT96" s="157"/>
      <c r="CU96" s="157"/>
      <c r="CV96" s="158"/>
      <c r="CW96" s="158"/>
      <c r="CX96" s="158"/>
      <c r="CY96" s="159"/>
    </row>
    <row r="97" spans="1:103" ht="6" customHeight="1">
      <c r="A97" s="1372"/>
      <c r="B97" s="1372"/>
      <c r="C97" s="1372"/>
      <c r="D97" s="1372"/>
      <c r="E97" s="1497"/>
      <c r="F97" s="1498"/>
      <c r="G97" s="1498"/>
      <c r="H97" s="1404"/>
      <c r="I97" s="1404"/>
      <c r="J97" s="1404"/>
      <c r="K97" s="1404"/>
      <c r="L97" s="1404"/>
      <c r="M97" s="1404"/>
      <c r="N97" s="1458"/>
      <c r="O97" s="1458"/>
      <c r="P97" s="1458"/>
      <c r="Q97" s="1458"/>
      <c r="R97" s="1458"/>
      <c r="S97" s="1458"/>
      <c r="T97" s="1458"/>
      <c r="U97" s="1458"/>
      <c r="V97" s="1458"/>
      <c r="W97" s="1458"/>
      <c r="X97" s="1458"/>
      <c r="Y97" s="1458"/>
      <c r="Z97" s="1458"/>
      <c r="AA97" s="1458"/>
      <c r="AB97" s="1458"/>
      <c r="AC97" s="1458"/>
      <c r="AD97" s="1458"/>
      <c r="AE97" s="1458"/>
      <c r="AF97" s="1458"/>
      <c r="AG97" s="1350"/>
      <c r="AH97" s="1350"/>
      <c r="AI97" s="1350"/>
      <c r="AJ97" s="1378"/>
      <c r="AK97" s="1378"/>
      <c r="AL97" s="1378"/>
      <c r="AM97" s="1378"/>
      <c r="AN97" s="1378"/>
      <c r="AO97" s="1378"/>
      <c r="AP97" s="1378"/>
      <c r="AQ97" s="1403"/>
      <c r="AR97" s="1403"/>
      <c r="AS97" s="1403"/>
      <c r="AT97" s="1403"/>
      <c r="AU97" s="1404"/>
      <c r="AV97" s="1404"/>
      <c r="AW97" s="1404"/>
      <c r="AX97" s="1404"/>
      <c r="AY97" s="1417"/>
      <c r="AZ97" s="1417"/>
      <c r="BA97" s="1378"/>
      <c r="BB97" s="1378"/>
      <c r="BC97" s="1436"/>
      <c r="BD97" s="1373"/>
      <c r="BE97" s="1475"/>
      <c r="BF97" s="1476"/>
      <c r="BG97" s="1476"/>
      <c r="BH97" s="1476"/>
      <c r="BI97" s="1482"/>
      <c r="BJ97" s="1482"/>
      <c r="BK97" s="1482"/>
      <c r="BL97" s="1482"/>
      <c r="BM97" s="1482"/>
      <c r="BN97" s="1482"/>
      <c r="BO97" s="1482"/>
      <c r="BP97" s="1482"/>
      <c r="BQ97" s="1482"/>
      <c r="BR97" s="1482"/>
      <c r="BS97" s="1482"/>
      <c r="BT97" s="1482"/>
      <c r="BU97" s="1482"/>
      <c r="BV97" s="1482"/>
      <c r="BW97" s="1482"/>
      <c r="BX97" s="1463"/>
      <c r="BY97" s="1463"/>
      <c r="BZ97" s="1463"/>
      <c r="CA97" s="1463"/>
      <c r="CB97" s="1459"/>
      <c r="CC97" s="1459"/>
      <c r="CD97" s="1459"/>
      <c r="CE97" s="1459"/>
      <c r="CF97" s="1459"/>
      <c r="CG97" s="1459"/>
      <c r="CH97" s="1459"/>
      <c r="CI97" s="1459"/>
      <c r="CJ97" s="1459"/>
      <c r="CK97" s="1459"/>
      <c r="CL97" s="1459"/>
      <c r="CM97" s="1459"/>
      <c r="CN97" s="1459"/>
      <c r="CO97" s="1460"/>
      <c r="CP97" s="1306"/>
      <c r="CQ97" s="1307"/>
      <c r="CR97" s="1307"/>
      <c r="CS97" s="1307"/>
      <c r="CT97" s="157"/>
      <c r="CU97" s="157"/>
      <c r="CV97" s="158"/>
      <c r="CW97" s="158"/>
      <c r="CX97" s="158"/>
      <c r="CY97" s="160"/>
    </row>
    <row r="98" spans="1:103" ht="6" customHeight="1">
      <c r="A98" s="1372"/>
      <c r="B98" s="1372"/>
      <c r="C98" s="1372"/>
      <c r="D98" s="1372"/>
      <c r="E98" s="1497"/>
      <c r="F98" s="1498"/>
      <c r="G98" s="1498"/>
      <c r="H98" s="1404"/>
      <c r="I98" s="1404"/>
      <c r="J98" s="1312" t="s">
        <v>10</v>
      </c>
      <c r="K98" s="1313"/>
      <c r="L98" s="1313"/>
      <c r="M98" s="1313"/>
      <c r="N98" s="1313"/>
      <c r="O98" s="1358"/>
      <c r="P98" s="1397" t="str">
        <f>IF(AND(AU98&lt;&gt;"",所得控除等!Q121&lt;&gt;""),所得控除等!Q121,"")</f>
        <v/>
      </c>
      <c r="Q98" s="1398"/>
      <c r="R98" s="1398"/>
      <c r="S98" s="1398"/>
      <c r="T98" s="1398"/>
      <c r="U98" s="1398"/>
      <c r="V98" s="1398"/>
      <c r="W98" s="1398"/>
      <c r="X98" s="1398"/>
      <c r="Y98" s="1398"/>
      <c r="Z98" s="1398"/>
      <c r="AA98" s="1398"/>
      <c r="AB98" s="1398"/>
      <c r="AC98" s="1398"/>
      <c r="AD98" s="1398"/>
      <c r="AE98" s="1398"/>
      <c r="AF98" s="1398"/>
      <c r="AG98" s="1398"/>
      <c r="AH98" s="1398"/>
      <c r="AI98" s="1398"/>
      <c r="AJ98" s="1398"/>
      <c r="AK98" s="1398"/>
      <c r="AL98" s="1398"/>
      <c r="AM98" s="1398"/>
      <c r="AN98" s="1398"/>
      <c r="AO98" s="1399"/>
      <c r="AP98" s="1404" t="s">
        <v>26</v>
      </c>
      <c r="AQ98" s="1404"/>
      <c r="AR98" s="1404"/>
      <c r="AS98" s="1404"/>
      <c r="AT98" s="1404"/>
      <c r="AU98" s="1405" t="str">
        <f>IF(所得控除等!T121&lt;&gt;"",IF(ISERROR(所得控除等!T121/10000),"",所得控除等!T121/10000))</f>
        <v/>
      </c>
      <c r="AV98" s="1406"/>
      <c r="AW98" s="1406"/>
      <c r="AX98" s="1406"/>
      <c r="AY98" s="1406"/>
      <c r="AZ98" s="1406"/>
      <c r="BA98" s="1464"/>
      <c r="BB98" s="1464"/>
      <c r="BC98" s="1465"/>
      <c r="BD98" s="1373"/>
      <c r="BE98" s="1471" t="s">
        <v>35</v>
      </c>
      <c r="BF98" s="1472"/>
      <c r="BG98" s="1472"/>
      <c r="BH98" s="1472"/>
      <c r="BI98" s="1479" t="s">
        <v>34</v>
      </c>
      <c r="BJ98" s="1479"/>
      <c r="BK98" s="1479"/>
      <c r="BL98" s="1479"/>
      <c r="BM98" s="1479"/>
      <c r="BN98" s="1479"/>
      <c r="BO98" s="1479"/>
      <c r="BP98" s="1479"/>
      <c r="BQ98" s="1479"/>
      <c r="BR98" s="1479"/>
      <c r="BS98" s="1479"/>
      <c r="BT98" s="1479"/>
      <c r="BU98" s="1479"/>
      <c r="BV98" s="1479"/>
      <c r="BW98" s="1479"/>
      <c r="BX98" s="1431" t="s">
        <v>33</v>
      </c>
      <c r="BY98" s="1431"/>
      <c r="BZ98" s="1431"/>
      <c r="CA98" s="1431"/>
      <c r="CB98" s="1480" t="str">
        <f>IF(所得控除等!H13=0,"",所得控除等!H13)</f>
        <v/>
      </c>
      <c r="CC98" s="1480"/>
      <c r="CD98" s="1480"/>
      <c r="CE98" s="1480"/>
      <c r="CF98" s="1480"/>
      <c r="CG98" s="1480"/>
      <c r="CH98" s="1480"/>
      <c r="CI98" s="1480"/>
      <c r="CJ98" s="1480"/>
      <c r="CK98" s="1480"/>
      <c r="CL98" s="1480"/>
      <c r="CM98" s="1480"/>
      <c r="CN98" s="1480"/>
      <c r="CO98" s="1481"/>
      <c r="CP98" s="1306"/>
      <c r="CQ98" s="1307"/>
      <c r="CR98" s="1307"/>
      <c r="CS98" s="1307"/>
      <c r="CT98" s="157"/>
      <c r="CU98" s="157"/>
      <c r="CV98" s="158"/>
      <c r="CW98" s="158"/>
      <c r="CX98" s="158"/>
      <c r="CY98" s="160"/>
    </row>
    <row r="99" spans="1:103" ht="6" customHeight="1">
      <c r="A99" s="1372"/>
      <c r="B99" s="1372"/>
      <c r="C99" s="1372"/>
      <c r="D99" s="1372"/>
      <c r="E99" s="1497"/>
      <c r="F99" s="1498"/>
      <c r="G99" s="1498"/>
      <c r="H99" s="1404"/>
      <c r="I99" s="1404"/>
      <c r="J99" s="1316"/>
      <c r="K99" s="1317"/>
      <c r="L99" s="1317"/>
      <c r="M99" s="1317"/>
      <c r="N99" s="1317"/>
      <c r="O99" s="1359"/>
      <c r="P99" s="1400"/>
      <c r="Q99" s="1401"/>
      <c r="R99" s="1401"/>
      <c r="S99" s="1401"/>
      <c r="T99" s="1401"/>
      <c r="U99" s="1401"/>
      <c r="V99" s="1401"/>
      <c r="W99" s="1401"/>
      <c r="X99" s="1401"/>
      <c r="Y99" s="1401"/>
      <c r="Z99" s="1401"/>
      <c r="AA99" s="1401"/>
      <c r="AB99" s="1401"/>
      <c r="AC99" s="1401"/>
      <c r="AD99" s="1401"/>
      <c r="AE99" s="1401"/>
      <c r="AF99" s="1401"/>
      <c r="AG99" s="1401"/>
      <c r="AH99" s="1401"/>
      <c r="AI99" s="1401"/>
      <c r="AJ99" s="1401"/>
      <c r="AK99" s="1401"/>
      <c r="AL99" s="1401"/>
      <c r="AM99" s="1401"/>
      <c r="AN99" s="1401"/>
      <c r="AO99" s="1402"/>
      <c r="AP99" s="1404"/>
      <c r="AQ99" s="1404"/>
      <c r="AR99" s="1404"/>
      <c r="AS99" s="1404"/>
      <c r="AT99" s="1404"/>
      <c r="AU99" s="1409"/>
      <c r="AV99" s="1410"/>
      <c r="AW99" s="1410"/>
      <c r="AX99" s="1410"/>
      <c r="AY99" s="1410"/>
      <c r="AZ99" s="1410"/>
      <c r="BA99" s="1466"/>
      <c r="BB99" s="1466"/>
      <c r="BC99" s="1467"/>
      <c r="BD99" s="1373"/>
      <c r="BE99" s="1473"/>
      <c r="BF99" s="1474"/>
      <c r="BG99" s="1474"/>
      <c r="BH99" s="1474"/>
      <c r="BI99" s="1455"/>
      <c r="BJ99" s="1455"/>
      <c r="BK99" s="1455"/>
      <c r="BL99" s="1455"/>
      <c r="BM99" s="1455"/>
      <c r="BN99" s="1455"/>
      <c r="BO99" s="1455"/>
      <c r="BP99" s="1455"/>
      <c r="BQ99" s="1455"/>
      <c r="BR99" s="1455"/>
      <c r="BS99" s="1455"/>
      <c r="BT99" s="1455"/>
      <c r="BU99" s="1455"/>
      <c r="BV99" s="1455"/>
      <c r="BW99" s="1455"/>
      <c r="BX99" s="1329"/>
      <c r="BY99" s="1329"/>
      <c r="BZ99" s="1329"/>
      <c r="CA99" s="1329"/>
      <c r="CB99" s="1453"/>
      <c r="CC99" s="1453"/>
      <c r="CD99" s="1453"/>
      <c r="CE99" s="1453"/>
      <c r="CF99" s="1453"/>
      <c r="CG99" s="1453"/>
      <c r="CH99" s="1453"/>
      <c r="CI99" s="1453"/>
      <c r="CJ99" s="1453"/>
      <c r="CK99" s="1453"/>
      <c r="CL99" s="1453"/>
      <c r="CM99" s="1453"/>
      <c r="CN99" s="1453"/>
      <c r="CO99" s="1454"/>
      <c r="CP99" s="1306"/>
      <c r="CQ99" s="1307"/>
      <c r="CR99" s="1307"/>
      <c r="CS99" s="1307"/>
      <c r="CT99" s="157"/>
      <c r="CU99" s="157"/>
      <c r="CV99" s="158"/>
      <c r="CW99" s="158"/>
      <c r="CX99" s="158"/>
      <c r="CY99" s="160"/>
    </row>
    <row r="100" spans="1:103" ht="6" customHeight="1">
      <c r="A100" s="1372"/>
      <c r="B100" s="1372"/>
      <c r="C100" s="1372"/>
      <c r="D100" s="1372"/>
      <c r="E100" s="1497"/>
      <c r="F100" s="1498"/>
      <c r="G100" s="1498"/>
      <c r="H100" s="1404">
        <v>4</v>
      </c>
      <c r="I100" s="1404"/>
      <c r="J100" s="1404" t="s">
        <v>14</v>
      </c>
      <c r="K100" s="1404"/>
      <c r="L100" s="1404"/>
      <c r="M100" s="1404"/>
      <c r="N100" s="1458" t="str">
        <f>IF(AU103&lt;&gt;"",所得控除等!D123,"")</f>
        <v/>
      </c>
      <c r="O100" s="1458"/>
      <c r="P100" s="1458"/>
      <c r="Q100" s="1458"/>
      <c r="R100" s="1458"/>
      <c r="S100" s="1458"/>
      <c r="T100" s="1458"/>
      <c r="U100" s="1458"/>
      <c r="V100" s="1458"/>
      <c r="W100" s="1458"/>
      <c r="X100" s="1458"/>
      <c r="Y100" s="1458"/>
      <c r="Z100" s="1458"/>
      <c r="AA100" s="1458"/>
      <c r="AB100" s="1458"/>
      <c r="AC100" s="1458"/>
      <c r="AD100" s="1458"/>
      <c r="AE100" s="1458"/>
      <c r="AF100" s="1458"/>
      <c r="AG100" s="1350" t="s">
        <v>13</v>
      </c>
      <c r="AH100" s="1350"/>
      <c r="AI100" s="1350"/>
      <c r="AJ100" s="1378" t="str">
        <f>IF(AU103&lt;&gt;"",所得控除等!Y123,"")</f>
        <v/>
      </c>
      <c r="AK100" s="1378"/>
      <c r="AL100" s="1378"/>
      <c r="AM100" s="1378"/>
      <c r="AN100" s="1378"/>
      <c r="AO100" s="1378"/>
      <c r="AP100" s="1378"/>
      <c r="AQ100" s="1403"/>
      <c r="AR100" s="1403"/>
      <c r="AS100" s="1403"/>
      <c r="AT100" s="1403"/>
      <c r="AU100" s="1404" t="str">
        <f>IF(AND(AU103&lt;&gt;"",所得控除等!M123&lt;&gt;""),所得控除等!M123,"")</f>
        <v/>
      </c>
      <c r="AV100" s="1404"/>
      <c r="AW100" s="1404"/>
      <c r="AX100" s="1404"/>
      <c r="AY100" s="1417" t="s">
        <v>12</v>
      </c>
      <c r="AZ100" s="1417"/>
      <c r="BA100" s="1378" t="str">
        <f>IF(AND(AU103&lt;&gt;"",所得控除等!O123&lt;&gt;""),所得控除等!O123,"")</f>
        <v/>
      </c>
      <c r="BB100" s="1378"/>
      <c r="BC100" s="1436"/>
      <c r="BD100" s="1373"/>
      <c r="BE100" s="1473"/>
      <c r="BF100" s="1474"/>
      <c r="BG100" s="1474"/>
      <c r="BH100" s="1474"/>
      <c r="BI100" s="1455"/>
      <c r="BJ100" s="1455"/>
      <c r="BK100" s="1455"/>
      <c r="BL100" s="1455"/>
      <c r="BM100" s="1455"/>
      <c r="BN100" s="1455"/>
      <c r="BO100" s="1455"/>
      <c r="BP100" s="1455"/>
      <c r="BQ100" s="1455"/>
      <c r="BR100" s="1455"/>
      <c r="BS100" s="1455"/>
      <c r="BT100" s="1455"/>
      <c r="BU100" s="1455"/>
      <c r="BV100" s="1455"/>
      <c r="BW100" s="1455"/>
      <c r="BX100" s="1329"/>
      <c r="BY100" s="1329"/>
      <c r="BZ100" s="1329"/>
      <c r="CA100" s="1329"/>
      <c r="CB100" s="1453"/>
      <c r="CC100" s="1453"/>
      <c r="CD100" s="1453"/>
      <c r="CE100" s="1453"/>
      <c r="CF100" s="1453"/>
      <c r="CG100" s="1453"/>
      <c r="CH100" s="1453"/>
      <c r="CI100" s="1453"/>
      <c r="CJ100" s="1453"/>
      <c r="CK100" s="1453"/>
      <c r="CL100" s="1453"/>
      <c r="CM100" s="1453"/>
      <c r="CN100" s="1453"/>
      <c r="CO100" s="1454"/>
      <c r="CP100" s="1306"/>
      <c r="CQ100" s="1307"/>
      <c r="CR100" s="1307"/>
      <c r="CS100" s="1307"/>
      <c r="CT100" s="159"/>
      <c r="CU100" s="159"/>
      <c r="CV100" s="158"/>
      <c r="CW100" s="158"/>
      <c r="CX100" s="158"/>
      <c r="CY100" s="159"/>
    </row>
    <row r="101" spans="1:103" ht="6" customHeight="1">
      <c r="A101" s="1372"/>
      <c r="B101" s="1372"/>
      <c r="C101" s="1372"/>
      <c r="D101" s="1372"/>
      <c r="E101" s="1497"/>
      <c r="F101" s="1498"/>
      <c r="G101" s="1498"/>
      <c r="H101" s="1404"/>
      <c r="I101" s="1404"/>
      <c r="J101" s="1404"/>
      <c r="K101" s="1404"/>
      <c r="L101" s="1404"/>
      <c r="M101" s="1404"/>
      <c r="N101" s="1458"/>
      <c r="O101" s="1458"/>
      <c r="P101" s="1458"/>
      <c r="Q101" s="1458"/>
      <c r="R101" s="1458"/>
      <c r="S101" s="1458"/>
      <c r="T101" s="1458"/>
      <c r="U101" s="1458"/>
      <c r="V101" s="1458"/>
      <c r="W101" s="1458"/>
      <c r="X101" s="1458"/>
      <c r="Y101" s="1458"/>
      <c r="Z101" s="1458"/>
      <c r="AA101" s="1458"/>
      <c r="AB101" s="1458"/>
      <c r="AC101" s="1458"/>
      <c r="AD101" s="1458"/>
      <c r="AE101" s="1458"/>
      <c r="AF101" s="1458"/>
      <c r="AG101" s="1350"/>
      <c r="AH101" s="1350"/>
      <c r="AI101" s="1350"/>
      <c r="AJ101" s="1378"/>
      <c r="AK101" s="1378"/>
      <c r="AL101" s="1378"/>
      <c r="AM101" s="1378"/>
      <c r="AN101" s="1378"/>
      <c r="AO101" s="1378"/>
      <c r="AP101" s="1378"/>
      <c r="AQ101" s="1403"/>
      <c r="AR101" s="1403"/>
      <c r="AS101" s="1403"/>
      <c r="AT101" s="1403"/>
      <c r="AU101" s="1404"/>
      <c r="AV101" s="1404"/>
      <c r="AW101" s="1404"/>
      <c r="AX101" s="1404"/>
      <c r="AY101" s="1417"/>
      <c r="AZ101" s="1417"/>
      <c r="BA101" s="1378"/>
      <c r="BB101" s="1378"/>
      <c r="BC101" s="1436"/>
      <c r="BD101" s="1373"/>
      <c r="BE101" s="1473"/>
      <c r="BF101" s="1474"/>
      <c r="BG101" s="1474"/>
      <c r="BH101" s="1474"/>
      <c r="BI101" s="1457"/>
      <c r="BJ101" s="1457"/>
      <c r="BK101" s="1457"/>
      <c r="BL101" s="1457"/>
      <c r="BM101" s="1457"/>
      <c r="BN101" s="1457"/>
      <c r="BO101" s="1457"/>
      <c r="BP101" s="1457"/>
      <c r="BQ101" s="1457"/>
      <c r="BR101" s="1457"/>
      <c r="BS101" s="1457"/>
      <c r="BT101" s="1457"/>
      <c r="BU101" s="1457"/>
      <c r="BV101" s="1457"/>
      <c r="BW101" s="1457"/>
      <c r="BX101" s="1329" t="s">
        <v>32</v>
      </c>
      <c r="BY101" s="1329"/>
      <c r="BZ101" s="1329"/>
      <c r="CA101" s="1329"/>
      <c r="CB101" s="1453" t="str">
        <f>IF(所得控除等!S10=0,"",所得控除等!S10)</f>
        <v/>
      </c>
      <c r="CC101" s="1453"/>
      <c r="CD101" s="1453"/>
      <c r="CE101" s="1453"/>
      <c r="CF101" s="1453"/>
      <c r="CG101" s="1453"/>
      <c r="CH101" s="1453"/>
      <c r="CI101" s="1453"/>
      <c r="CJ101" s="1453"/>
      <c r="CK101" s="1453"/>
      <c r="CL101" s="1453"/>
      <c r="CM101" s="1453"/>
      <c r="CN101" s="1453"/>
      <c r="CO101" s="1454"/>
      <c r="CP101" s="1306"/>
      <c r="CQ101" s="1307"/>
      <c r="CR101" s="1307"/>
      <c r="CS101" s="1307"/>
      <c r="CT101" s="159"/>
      <c r="CU101" s="159"/>
      <c r="CV101" s="158"/>
      <c r="CW101" s="158"/>
      <c r="CX101" s="158"/>
      <c r="CY101" s="159"/>
    </row>
    <row r="102" spans="1:103" ht="6" customHeight="1">
      <c r="A102" s="1372"/>
      <c r="B102" s="1372"/>
      <c r="C102" s="1372"/>
      <c r="D102" s="1372"/>
      <c r="E102" s="1497"/>
      <c r="F102" s="1498"/>
      <c r="G102" s="1498"/>
      <c r="H102" s="1404"/>
      <c r="I102" s="1404"/>
      <c r="J102" s="1404"/>
      <c r="K102" s="1404"/>
      <c r="L102" s="1404"/>
      <c r="M102" s="1404"/>
      <c r="N102" s="1458"/>
      <c r="O102" s="1458"/>
      <c r="P102" s="1458"/>
      <c r="Q102" s="1458"/>
      <c r="R102" s="1458"/>
      <c r="S102" s="1458"/>
      <c r="T102" s="1458"/>
      <c r="U102" s="1458"/>
      <c r="V102" s="1458"/>
      <c r="W102" s="1458"/>
      <c r="X102" s="1458"/>
      <c r="Y102" s="1458"/>
      <c r="Z102" s="1458"/>
      <c r="AA102" s="1458"/>
      <c r="AB102" s="1458"/>
      <c r="AC102" s="1458"/>
      <c r="AD102" s="1458"/>
      <c r="AE102" s="1458"/>
      <c r="AF102" s="1458"/>
      <c r="AG102" s="1350"/>
      <c r="AH102" s="1350"/>
      <c r="AI102" s="1350"/>
      <c r="AJ102" s="1378"/>
      <c r="AK102" s="1378"/>
      <c r="AL102" s="1378"/>
      <c r="AM102" s="1378"/>
      <c r="AN102" s="1378"/>
      <c r="AO102" s="1378"/>
      <c r="AP102" s="1378"/>
      <c r="AQ102" s="1403"/>
      <c r="AR102" s="1403"/>
      <c r="AS102" s="1403"/>
      <c r="AT102" s="1403"/>
      <c r="AU102" s="1404"/>
      <c r="AV102" s="1404"/>
      <c r="AW102" s="1404"/>
      <c r="AX102" s="1404"/>
      <c r="AY102" s="1417"/>
      <c r="AZ102" s="1417"/>
      <c r="BA102" s="1378"/>
      <c r="BB102" s="1378"/>
      <c r="BC102" s="1436"/>
      <c r="BD102" s="1373"/>
      <c r="BE102" s="1473"/>
      <c r="BF102" s="1474"/>
      <c r="BG102" s="1474"/>
      <c r="BH102" s="1474"/>
      <c r="BI102" s="1457"/>
      <c r="BJ102" s="1457"/>
      <c r="BK102" s="1457"/>
      <c r="BL102" s="1457"/>
      <c r="BM102" s="1457"/>
      <c r="BN102" s="1457"/>
      <c r="BO102" s="1457"/>
      <c r="BP102" s="1457"/>
      <c r="BQ102" s="1457"/>
      <c r="BR102" s="1457"/>
      <c r="BS102" s="1457"/>
      <c r="BT102" s="1457"/>
      <c r="BU102" s="1457"/>
      <c r="BV102" s="1457"/>
      <c r="BW102" s="1457"/>
      <c r="BX102" s="1329"/>
      <c r="BY102" s="1329"/>
      <c r="BZ102" s="1329"/>
      <c r="CA102" s="1329"/>
      <c r="CB102" s="1453"/>
      <c r="CC102" s="1453"/>
      <c r="CD102" s="1453"/>
      <c r="CE102" s="1453"/>
      <c r="CF102" s="1453"/>
      <c r="CG102" s="1453"/>
      <c r="CH102" s="1453"/>
      <c r="CI102" s="1453"/>
      <c r="CJ102" s="1453"/>
      <c r="CK102" s="1453"/>
      <c r="CL102" s="1453"/>
      <c r="CM102" s="1453"/>
      <c r="CN102" s="1453"/>
      <c r="CO102" s="1454"/>
      <c r="CP102" s="1306"/>
      <c r="CQ102" s="1307"/>
      <c r="CR102" s="1307"/>
      <c r="CS102" s="1307"/>
      <c r="CT102" s="159"/>
      <c r="CU102" s="159"/>
      <c r="CV102" s="158"/>
      <c r="CW102" s="158"/>
      <c r="CX102" s="158"/>
      <c r="CY102" s="159"/>
    </row>
    <row r="103" spans="1:103" ht="6" customHeight="1">
      <c r="A103" s="1372"/>
      <c r="B103" s="1372"/>
      <c r="C103" s="1372"/>
      <c r="D103" s="1372"/>
      <c r="E103" s="1497"/>
      <c r="F103" s="1498"/>
      <c r="G103" s="1498"/>
      <c r="H103" s="1404"/>
      <c r="I103" s="1404"/>
      <c r="J103" s="1312" t="s">
        <v>10</v>
      </c>
      <c r="K103" s="1313"/>
      <c r="L103" s="1313"/>
      <c r="M103" s="1313"/>
      <c r="N103" s="1313"/>
      <c r="O103" s="1358"/>
      <c r="P103" s="1397" t="str">
        <f>IF(AND(AU103&lt;&gt;"",所得控除等!Q123&lt;&gt;""),所得控除等!Q123,"")</f>
        <v/>
      </c>
      <c r="Q103" s="1398"/>
      <c r="R103" s="1398"/>
      <c r="S103" s="1398"/>
      <c r="T103" s="1398"/>
      <c r="U103" s="1398"/>
      <c r="V103" s="1398"/>
      <c r="W103" s="1398"/>
      <c r="X103" s="1398"/>
      <c r="Y103" s="1398"/>
      <c r="Z103" s="1398"/>
      <c r="AA103" s="1398"/>
      <c r="AB103" s="1398"/>
      <c r="AC103" s="1398"/>
      <c r="AD103" s="1398"/>
      <c r="AE103" s="1398"/>
      <c r="AF103" s="1398"/>
      <c r="AG103" s="1398"/>
      <c r="AH103" s="1398"/>
      <c r="AI103" s="1398"/>
      <c r="AJ103" s="1398"/>
      <c r="AK103" s="1398"/>
      <c r="AL103" s="1398"/>
      <c r="AM103" s="1398"/>
      <c r="AN103" s="1398"/>
      <c r="AO103" s="1399"/>
      <c r="AP103" s="1404" t="s">
        <v>26</v>
      </c>
      <c r="AQ103" s="1404"/>
      <c r="AR103" s="1404"/>
      <c r="AS103" s="1404"/>
      <c r="AT103" s="1404"/>
      <c r="AU103" s="1405" t="str">
        <f>IF(所得控除等!T123&lt;&gt;"",IF(ISERROR(所得控除等!T123/10000),"",所得控除等!T123/10000))</f>
        <v/>
      </c>
      <c r="AV103" s="1406"/>
      <c r="AW103" s="1406"/>
      <c r="AX103" s="1406"/>
      <c r="AY103" s="1406"/>
      <c r="AZ103" s="1406"/>
      <c r="BA103" s="1464"/>
      <c r="BB103" s="1464"/>
      <c r="BC103" s="1465"/>
      <c r="BD103" s="1373"/>
      <c r="BE103" s="1473"/>
      <c r="BF103" s="1474"/>
      <c r="BG103" s="1474"/>
      <c r="BH103" s="1474"/>
      <c r="BI103" s="1457"/>
      <c r="BJ103" s="1457"/>
      <c r="BK103" s="1457"/>
      <c r="BL103" s="1457"/>
      <c r="BM103" s="1457"/>
      <c r="BN103" s="1457"/>
      <c r="BO103" s="1457"/>
      <c r="BP103" s="1457"/>
      <c r="BQ103" s="1457"/>
      <c r="BR103" s="1457"/>
      <c r="BS103" s="1457"/>
      <c r="BT103" s="1457"/>
      <c r="BU103" s="1457"/>
      <c r="BV103" s="1457"/>
      <c r="BW103" s="1457"/>
      <c r="BX103" s="1329"/>
      <c r="BY103" s="1329"/>
      <c r="BZ103" s="1329"/>
      <c r="CA103" s="1329"/>
      <c r="CB103" s="1453"/>
      <c r="CC103" s="1453"/>
      <c r="CD103" s="1453"/>
      <c r="CE103" s="1453"/>
      <c r="CF103" s="1453"/>
      <c r="CG103" s="1453"/>
      <c r="CH103" s="1453"/>
      <c r="CI103" s="1453"/>
      <c r="CJ103" s="1453"/>
      <c r="CK103" s="1453"/>
      <c r="CL103" s="1453"/>
      <c r="CM103" s="1453"/>
      <c r="CN103" s="1453"/>
      <c r="CO103" s="1454"/>
      <c r="CP103" s="1306"/>
      <c r="CQ103" s="1307"/>
      <c r="CR103" s="1307"/>
      <c r="CS103" s="1307"/>
      <c r="CT103" s="157"/>
      <c r="CU103" s="157"/>
      <c r="CV103" s="158"/>
      <c r="CW103" s="158"/>
      <c r="CX103" s="158"/>
      <c r="CY103" s="159"/>
    </row>
    <row r="104" spans="1:103" ht="6" customHeight="1">
      <c r="A104" s="1372"/>
      <c r="B104" s="1372"/>
      <c r="C104" s="1372"/>
      <c r="D104" s="1372"/>
      <c r="E104" s="1499"/>
      <c r="F104" s="1500"/>
      <c r="G104" s="1500"/>
      <c r="H104" s="1552"/>
      <c r="I104" s="1552"/>
      <c r="J104" s="1411"/>
      <c r="K104" s="1412"/>
      <c r="L104" s="1412"/>
      <c r="M104" s="1412"/>
      <c r="N104" s="1412"/>
      <c r="O104" s="1413"/>
      <c r="P104" s="1414"/>
      <c r="Q104" s="1415"/>
      <c r="R104" s="1415"/>
      <c r="S104" s="1415"/>
      <c r="T104" s="1415"/>
      <c r="U104" s="1415"/>
      <c r="V104" s="1415"/>
      <c r="W104" s="1415"/>
      <c r="X104" s="1415"/>
      <c r="Y104" s="1415"/>
      <c r="Z104" s="1415"/>
      <c r="AA104" s="1415"/>
      <c r="AB104" s="1415"/>
      <c r="AC104" s="1415"/>
      <c r="AD104" s="1415"/>
      <c r="AE104" s="1415"/>
      <c r="AF104" s="1415"/>
      <c r="AG104" s="1415"/>
      <c r="AH104" s="1415"/>
      <c r="AI104" s="1415"/>
      <c r="AJ104" s="1415"/>
      <c r="AK104" s="1415"/>
      <c r="AL104" s="1415"/>
      <c r="AM104" s="1415"/>
      <c r="AN104" s="1415"/>
      <c r="AO104" s="1416"/>
      <c r="AP104" s="1552"/>
      <c r="AQ104" s="1552"/>
      <c r="AR104" s="1552"/>
      <c r="AS104" s="1552"/>
      <c r="AT104" s="1552"/>
      <c r="AU104" s="1407"/>
      <c r="AV104" s="1408"/>
      <c r="AW104" s="1408"/>
      <c r="AX104" s="1408"/>
      <c r="AY104" s="1408"/>
      <c r="AZ104" s="1408"/>
      <c r="BA104" s="1468"/>
      <c r="BB104" s="1468"/>
      <c r="BC104" s="1469"/>
      <c r="BD104" s="1373"/>
      <c r="BE104" s="1473"/>
      <c r="BF104" s="1474"/>
      <c r="BG104" s="1474"/>
      <c r="BH104" s="1474"/>
      <c r="BI104" s="1455" t="s">
        <v>31</v>
      </c>
      <c r="BJ104" s="1455"/>
      <c r="BK104" s="1455"/>
      <c r="BL104" s="1455"/>
      <c r="BM104" s="1455"/>
      <c r="BN104" s="1455"/>
      <c r="BO104" s="1455"/>
      <c r="BP104" s="1455"/>
      <c r="BQ104" s="1455"/>
      <c r="BR104" s="1455"/>
      <c r="BS104" s="1455"/>
      <c r="BT104" s="1455"/>
      <c r="BU104" s="1455"/>
      <c r="BV104" s="1455"/>
      <c r="BW104" s="1455"/>
      <c r="BX104" s="1329" t="s">
        <v>30</v>
      </c>
      <c r="BY104" s="1329"/>
      <c r="BZ104" s="1329"/>
      <c r="CA104" s="1329"/>
      <c r="CB104" s="1453" t="str">
        <f>IF(所得控除等!P44=0,"",所得控除等!P44)</f>
        <v/>
      </c>
      <c r="CC104" s="1453"/>
      <c r="CD104" s="1453"/>
      <c r="CE104" s="1453"/>
      <c r="CF104" s="1453"/>
      <c r="CG104" s="1453"/>
      <c r="CH104" s="1453"/>
      <c r="CI104" s="1453"/>
      <c r="CJ104" s="1453"/>
      <c r="CK104" s="1453"/>
      <c r="CL104" s="1453"/>
      <c r="CM104" s="1453"/>
      <c r="CN104" s="1453"/>
      <c r="CO104" s="1454"/>
      <c r="CP104" s="1306"/>
      <c r="CQ104" s="1307"/>
      <c r="CR104" s="1307"/>
      <c r="CS104" s="1307"/>
      <c r="CT104" s="157"/>
      <c r="CU104" s="157"/>
      <c r="CV104" s="158"/>
      <c r="CW104" s="158"/>
      <c r="CX104" s="158"/>
      <c r="CY104" s="159"/>
    </row>
    <row r="105" spans="1:103" ht="6" customHeight="1">
      <c r="A105" s="1372"/>
      <c r="B105" s="1372"/>
      <c r="C105" s="1372"/>
      <c r="D105" s="1372"/>
      <c r="E105" s="1557"/>
      <c r="F105" s="1558"/>
      <c r="G105" s="1558"/>
      <c r="H105" s="1558"/>
      <c r="I105" s="1558"/>
      <c r="J105" s="1558"/>
      <c r="K105" s="1558"/>
      <c r="L105" s="1558"/>
      <c r="M105" s="1558"/>
      <c r="N105" s="1558"/>
      <c r="O105" s="1558"/>
      <c r="P105" s="1558"/>
      <c r="Q105" s="1558"/>
      <c r="R105" s="1558"/>
      <c r="S105" s="1558"/>
      <c r="T105" s="1558"/>
      <c r="U105" s="1558"/>
      <c r="V105" s="1558"/>
      <c r="W105" s="1558"/>
      <c r="X105" s="1558"/>
      <c r="Y105" s="1558"/>
      <c r="Z105" s="1558"/>
      <c r="AA105" s="1558"/>
      <c r="AB105" s="1558"/>
      <c r="AC105" s="1558"/>
      <c r="AD105" s="1558"/>
      <c r="AE105" s="1558"/>
      <c r="AF105" s="1558"/>
      <c r="AG105" s="1558"/>
      <c r="AH105" s="1558"/>
      <c r="AI105" s="1558"/>
      <c r="AJ105" s="1558"/>
      <c r="AK105" s="1558"/>
      <c r="AL105" s="1558"/>
      <c r="AM105" s="1558"/>
      <c r="AN105" s="1558"/>
      <c r="AO105" s="1558"/>
      <c r="AP105" s="1558"/>
      <c r="AQ105" s="1558"/>
      <c r="AR105" s="1558"/>
      <c r="AS105" s="1558"/>
      <c r="AT105" s="1558"/>
      <c r="AU105" s="1558"/>
      <c r="AV105" s="1558"/>
      <c r="AW105" s="1558"/>
      <c r="AX105" s="1558"/>
      <c r="AY105" s="1558"/>
      <c r="AZ105" s="1558"/>
      <c r="BA105" s="1558"/>
      <c r="BB105" s="1558"/>
      <c r="BC105" s="1559"/>
      <c r="BD105" s="1373"/>
      <c r="BE105" s="1473"/>
      <c r="BF105" s="1474"/>
      <c r="BG105" s="1474"/>
      <c r="BH105" s="1474"/>
      <c r="BI105" s="1455"/>
      <c r="BJ105" s="1455"/>
      <c r="BK105" s="1455"/>
      <c r="BL105" s="1455"/>
      <c r="BM105" s="1455"/>
      <c r="BN105" s="1455"/>
      <c r="BO105" s="1455"/>
      <c r="BP105" s="1455"/>
      <c r="BQ105" s="1455"/>
      <c r="BR105" s="1455"/>
      <c r="BS105" s="1455"/>
      <c r="BT105" s="1455"/>
      <c r="BU105" s="1455"/>
      <c r="BV105" s="1455"/>
      <c r="BW105" s="1455"/>
      <c r="BX105" s="1329"/>
      <c r="BY105" s="1329"/>
      <c r="BZ105" s="1329"/>
      <c r="CA105" s="1329"/>
      <c r="CB105" s="1453"/>
      <c r="CC105" s="1453"/>
      <c r="CD105" s="1453"/>
      <c r="CE105" s="1453"/>
      <c r="CF105" s="1453"/>
      <c r="CG105" s="1453"/>
      <c r="CH105" s="1453"/>
      <c r="CI105" s="1453"/>
      <c r="CJ105" s="1453"/>
      <c r="CK105" s="1453"/>
      <c r="CL105" s="1453"/>
      <c r="CM105" s="1453"/>
      <c r="CN105" s="1453"/>
      <c r="CO105" s="1454"/>
      <c r="CP105" s="1306"/>
      <c r="CQ105" s="1307"/>
      <c r="CR105" s="1307"/>
      <c r="CS105" s="1307"/>
      <c r="CT105" s="157"/>
      <c r="CU105" s="157"/>
      <c r="CV105" s="158"/>
      <c r="CW105" s="158"/>
      <c r="CX105" s="158"/>
      <c r="CY105" s="159"/>
    </row>
    <row r="106" spans="1:103" ht="6" customHeight="1">
      <c r="A106" s="1372"/>
      <c r="B106" s="1372"/>
      <c r="C106" s="1372"/>
      <c r="D106" s="1372"/>
      <c r="E106" s="1546"/>
      <c r="F106" s="1547"/>
      <c r="G106" s="1547"/>
      <c r="H106" s="1430">
        <v>1</v>
      </c>
      <c r="I106" s="1430"/>
      <c r="J106" s="1430" t="s">
        <v>14</v>
      </c>
      <c r="K106" s="1430"/>
      <c r="L106" s="1430"/>
      <c r="M106" s="1430"/>
      <c r="N106" s="1431" t="str">
        <f>IF(OR(所得控除等!D129="",所得控除等!AA129=0),"",所得控除等!D129)</f>
        <v/>
      </c>
      <c r="O106" s="1431"/>
      <c r="P106" s="1431"/>
      <c r="Q106" s="1431"/>
      <c r="R106" s="1431"/>
      <c r="S106" s="1431"/>
      <c r="T106" s="1431"/>
      <c r="U106" s="1431"/>
      <c r="V106" s="1431"/>
      <c r="W106" s="1431"/>
      <c r="X106" s="1431"/>
      <c r="Y106" s="1431"/>
      <c r="Z106" s="1431"/>
      <c r="AA106" s="1431"/>
      <c r="AB106" s="1431"/>
      <c r="AC106" s="1431"/>
      <c r="AD106" s="1431"/>
      <c r="AE106" s="1431"/>
      <c r="AF106" s="1431"/>
      <c r="AG106" s="1432" t="s">
        <v>13</v>
      </c>
      <c r="AH106" s="1432"/>
      <c r="AI106" s="1432"/>
      <c r="AJ106" s="1433" t="str">
        <f>IF(OR(所得控除等!D129="",所得控除等!AA129=0),"",所得控除等!Y129)</f>
        <v/>
      </c>
      <c r="AK106" s="1433"/>
      <c r="AL106" s="1433"/>
      <c r="AM106" s="1433"/>
      <c r="AN106" s="1433"/>
      <c r="AO106" s="1433"/>
      <c r="AP106" s="1433"/>
      <c r="AQ106" s="1434"/>
      <c r="AR106" s="1434"/>
      <c r="AS106" s="1434"/>
      <c r="AT106" s="1434"/>
      <c r="AU106" s="1430" t="str">
        <f>IF(OR(所得控除等!D129="",所得控除等!AA129=0,所得控除等!M129=""),"",所得控除等!M129)</f>
        <v/>
      </c>
      <c r="AV106" s="1430"/>
      <c r="AW106" s="1430"/>
      <c r="AX106" s="1430"/>
      <c r="AY106" s="1435" t="s">
        <v>12</v>
      </c>
      <c r="AZ106" s="1435"/>
      <c r="BA106" s="1433" t="str">
        <f>IF(OR(所得控除等!D129="",所得控除等!AA129=0,所得控除等!O129=""),"",所得控除等!O129)</f>
        <v/>
      </c>
      <c r="BB106" s="1433"/>
      <c r="BC106" s="1451"/>
      <c r="BD106" s="1373"/>
      <c r="BE106" s="1473"/>
      <c r="BF106" s="1474"/>
      <c r="BG106" s="1474"/>
      <c r="BH106" s="1474"/>
      <c r="BI106" s="1455"/>
      <c r="BJ106" s="1455"/>
      <c r="BK106" s="1455"/>
      <c r="BL106" s="1455"/>
      <c r="BM106" s="1455"/>
      <c r="BN106" s="1455"/>
      <c r="BO106" s="1455"/>
      <c r="BP106" s="1455"/>
      <c r="BQ106" s="1455"/>
      <c r="BR106" s="1455"/>
      <c r="BS106" s="1455"/>
      <c r="BT106" s="1455"/>
      <c r="BU106" s="1455"/>
      <c r="BV106" s="1455"/>
      <c r="BW106" s="1455"/>
      <c r="BX106" s="1329"/>
      <c r="BY106" s="1329"/>
      <c r="BZ106" s="1329"/>
      <c r="CA106" s="1329"/>
      <c r="CB106" s="1453"/>
      <c r="CC106" s="1453"/>
      <c r="CD106" s="1453"/>
      <c r="CE106" s="1453"/>
      <c r="CF106" s="1453"/>
      <c r="CG106" s="1453"/>
      <c r="CH106" s="1453"/>
      <c r="CI106" s="1453"/>
      <c r="CJ106" s="1453"/>
      <c r="CK106" s="1453"/>
      <c r="CL106" s="1453"/>
      <c r="CM106" s="1453"/>
      <c r="CN106" s="1453"/>
      <c r="CO106" s="1454"/>
      <c r="CP106" s="1306"/>
      <c r="CQ106" s="1307"/>
      <c r="CR106" s="1307"/>
      <c r="CS106" s="1307"/>
      <c r="CT106" s="161"/>
      <c r="CU106" s="161"/>
      <c r="CV106" s="158"/>
      <c r="CW106" s="158"/>
      <c r="CX106" s="158"/>
      <c r="CY106" s="159"/>
    </row>
    <row r="107" spans="1:103" ht="6" customHeight="1">
      <c r="A107" s="1372"/>
      <c r="B107" s="1372"/>
      <c r="C107" s="1372"/>
      <c r="D107" s="1372"/>
      <c r="E107" s="1548"/>
      <c r="F107" s="1549"/>
      <c r="G107" s="1549"/>
      <c r="H107" s="1404"/>
      <c r="I107" s="1404"/>
      <c r="J107" s="1404"/>
      <c r="K107" s="1404"/>
      <c r="L107" s="1404"/>
      <c r="M107" s="1404"/>
      <c r="N107" s="1329"/>
      <c r="O107" s="1329"/>
      <c r="P107" s="1329"/>
      <c r="Q107" s="1329"/>
      <c r="R107" s="1329"/>
      <c r="S107" s="1329"/>
      <c r="T107" s="1329"/>
      <c r="U107" s="1329"/>
      <c r="V107" s="1329"/>
      <c r="W107" s="1329"/>
      <c r="X107" s="1329"/>
      <c r="Y107" s="1329"/>
      <c r="Z107" s="1329"/>
      <c r="AA107" s="1329"/>
      <c r="AB107" s="1329"/>
      <c r="AC107" s="1329"/>
      <c r="AD107" s="1329"/>
      <c r="AE107" s="1329"/>
      <c r="AF107" s="1329"/>
      <c r="AG107" s="1350"/>
      <c r="AH107" s="1350"/>
      <c r="AI107" s="1350"/>
      <c r="AJ107" s="1378"/>
      <c r="AK107" s="1378"/>
      <c r="AL107" s="1378"/>
      <c r="AM107" s="1378"/>
      <c r="AN107" s="1378"/>
      <c r="AO107" s="1378"/>
      <c r="AP107" s="1378"/>
      <c r="AQ107" s="1403"/>
      <c r="AR107" s="1403"/>
      <c r="AS107" s="1403"/>
      <c r="AT107" s="1403"/>
      <c r="AU107" s="1404"/>
      <c r="AV107" s="1404"/>
      <c r="AW107" s="1404"/>
      <c r="AX107" s="1404"/>
      <c r="AY107" s="1417"/>
      <c r="AZ107" s="1417"/>
      <c r="BA107" s="1378"/>
      <c r="BB107" s="1378"/>
      <c r="BC107" s="1436"/>
      <c r="BD107" s="1373"/>
      <c r="BE107" s="1473"/>
      <c r="BF107" s="1474"/>
      <c r="BG107" s="1474"/>
      <c r="BH107" s="1474"/>
      <c r="BI107" s="1455" t="s">
        <v>29</v>
      </c>
      <c r="BJ107" s="1455"/>
      <c r="BK107" s="1455"/>
      <c r="BL107" s="1455"/>
      <c r="BM107" s="1455"/>
      <c r="BN107" s="1455"/>
      <c r="BO107" s="1455"/>
      <c r="BP107" s="1455"/>
      <c r="BQ107" s="1455"/>
      <c r="BR107" s="1455"/>
      <c r="BS107" s="1455"/>
      <c r="BT107" s="1455"/>
      <c r="BU107" s="1455"/>
      <c r="BV107" s="1455"/>
      <c r="BW107" s="1455"/>
      <c r="BX107" s="1329" t="s">
        <v>28</v>
      </c>
      <c r="BY107" s="1329"/>
      <c r="BZ107" s="1329"/>
      <c r="CA107" s="1329"/>
      <c r="CB107" s="1453" t="str">
        <f>IF(所得控除等!R57=0,"",所得控除等!R57)</f>
        <v/>
      </c>
      <c r="CC107" s="1453"/>
      <c r="CD107" s="1453"/>
      <c r="CE107" s="1453"/>
      <c r="CF107" s="1453"/>
      <c r="CG107" s="1453"/>
      <c r="CH107" s="1453"/>
      <c r="CI107" s="1453"/>
      <c r="CJ107" s="1453"/>
      <c r="CK107" s="1453"/>
      <c r="CL107" s="1453"/>
      <c r="CM107" s="1453"/>
      <c r="CN107" s="1453"/>
      <c r="CO107" s="1454"/>
      <c r="CP107" s="1306"/>
      <c r="CQ107" s="1307"/>
      <c r="CR107" s="1307"/>
      <c r="CS107" s="1307"/>
      <c r="CT107" s="161"/>
      <c r="CU107" s="161"/>
      <c r="CV107" s="158"/>
      <c r="CW107" s="158"/>
      <c r="CX107" s="158"/>
      <c r="CY107" s="159"/>
    </row>
    <row r="108" spans="1:103" ht="6" customHeight="1">
      <c r="A108" s="1372"/>
      <c r="B108" s="1372"/>
      <c r="C108" s="1372"/>
      <c r="D108" s="1372"/>
      <c r="E108" s="1548"/>
      <c r="F108" s="1549"/>
      <c r="G108" s="1549"/>
      <c r="H108" s="1404"/>
      <c r="I108" s="1404"/>
      <c r="J108" s="1404"/>
      <c r="K108" s="1404"/>
      <c r="L108" s="1404"/>
      <c r="M108" s="1404"/>
      <c r="N108" s="1329"/>
      <c r="O108" s="1329"/>
      <c r="P108" s="1329"/>
      <c r="Q108" s="1329"/>
      <c r="R108" s="1329"/>
      <c r="S108" s="1329"/>
      <c r="T108" s="1329"/>
      <c r="U108" s="1329"/>
      <c r="V108" s="1329"/>
      <c r="W108" s="1329"/>
      <c r="X108" s="1329"/>
      <c r="Y108" s="1329"/>
      <c r="Z108" s="1329"/>
      <c r="AA108" s="1329"/>
      <c r="AB108" s="1329"/>
      <c r="AC108" s="1329"/>
      <c r="AD108" s="1329"/>
      <c r="AE108" s="1329"/>
      <c r="AF108" s="1329"/>
      <c r="AG108" s="1350"/>
      <c r="AH108" s="1350"/>
      <c r="AI108" s="1350"/>
      <c r="AJ108" s="1378"/>
      <c r="AK108" s="1378"/>
      <c r="AL108" s="1378"/>
      <c r="AM108" s="1378"/>
      <c r="AN108" s="1378"/>
      <c r="AO108" s="1378"/>
      <c r="AP108" s="1378"/>
      <c r="AQ108" s="1403"/>
      <c r="AR108" s="1403"/>
      <c r="AS108" s="1403"/>
      <c r="AT108" s="1403"/>
      <c r="AU108" s="1404"/>
      <c r="AV108" s="1404"/>
      <c r="AW108" s="1404"/>
      <c r="AX108" s="1404"/>
      <c r="AY108" s="1417"/>
      <c r="AZ108" s="1417"/>
      <c r="BA108" s="1378"/>
      <c r="BB108" s="1378"/>
      <c r="BC108" s="1436"/>
      <c r="BD108" s="1373"/>
      <c r="BE108" s="1473"/>
      <c r="BF108" s="1474"/>
      <c r="BG108" s="1474"/>
      <c r="BH108" s="1474"/>
      <c r="BI108" s="1455"/>
      <c r="BJ108" s="1455"/>
      <c r="BK108" s="1455"/>
      <c r="BL108" s="1455"/>
      <c r="BM108" s="1455"/>
      <c r="BN108" s="1455"/>
      <c r="BO108" s="1455"/>
      <c r="BP108" s="1455"/>
      <c r="BQ108" s="1455"/>
      <c r="BR108" s="1455"/>
      <c r="BS108" s="1455"/>
      <c r="BT108" s="1455"/>
      <c r="BU108" s="1455"/>
      <c r="BV108" s="1455"/>
      <c r="BW108" s="1455"/>
      <c r="BX108" s="1329"/>
      <c r="BY108" s="1329"/>
      <c r="BZ108" s="1329"/>
      <c r="CA108" s="1329"/>
      <c r="CB108" s="1453"/>
      <c r="CC108" s="1453"/>
      <c r="CD108" s="1453"/>
      <c r="CE108" s="1453"/>
      <c r="CF108" s="1453"/>
      <c r="CG108" s="1453"/>
      <c r="CH108" s="1453"/>
      <c r="CI108" s="1453"/>
      <c r="CJ108" s="1453"/>
      <c r="CK108" s="1453"/>
      <c r="CL108" s="1453"/>
      <c r="CM108" s="1453"/>
      <c r="CN108" s="1453"/>
      <c r="CO108" s="1454"/>
      <c r="CP108" s="1306"/>
      <c r="CQ108" s="1307"/>
      <c r="CR108" s="1307"/>
      <c r="CS108" s="1307"/>
      <c r="CT108" s="161"/>
      <c r="CU108" s="161"/>
      <c r="CV108" s="158"/>
      <c r="CW108" s="158"/>
      <c r="CX108" s="158"/>
      <c r="CY108" s="159"/>
    </row>
    <row r="109" spans="1:103" ht="6" customHeight="1">
      <c r="A109" s="1372"/>
      <c r="B109" s="1372"/>
      <c r="C109" s="1372"/>
      <c r="D109" s="1372"/>
      <c r="E109" s="1548"/>
      <c r="F109" s="1549"/>
      <c r="G109" s="1549"/>
      <c r="H109" s="1404"/>
      <c r="I109" s="1404"/>
      <c r="J109" s="1312" t="s">
        <v>10</v>
      </c>
      <c r="K109" s="1313"/>
      <c r="L109" s="1313"/>
      <c r="M109" s="1313"/>
      <c r="N109" s="1313"/>
      <c r="O109" s="1358"/>
      <c r="P109" s="1397" t="str">
        <f>IF(OR(所得控除等!D129="",所得控除等!AA129=0,所得控除等!Q129=""),"",所得控除等!Q129)</f>
        <v/>
      </c>
      <c r="Q109" s="1398"/>
      <c r="R109" s="1398"/>
      <c r="S109" s="1398"/>
      <c r="T109" s="1398"/>
      <c r="U109" s="1398"/>
      <c r="V109" s="1398"/>
      <c r="W109" s="1398"/>
      <c r="X109" s="1398"/>
      <c r="Y109" s="1398"/>
      <c r="Z109" s="1398"/>
      <c r="AA109" s="1398"/>
      <c r="AB109" s="1398"/>
      <c r="AC109" s="1398"/>
      <c r="AD109" s="1398"/>
      <c r="AE109" s="1398"/>
      <c r="AF109" s="1398"/>
      <c r="AG109" s="1398"/>
      <c r="AH109" s="1398"/>
      <c r="AI109" s="1398"/>
      <c r="AJ109" s="1398"/>
      <c r="AK109" s="1398"/>
      <c r="AL109" s="1398"/>
      <c r="AM109" s="1398"/>
      <c r="AN109" s="1398"/>
      <c r="AO109" s="1399"/>
      <c r="AP109" s="1366"/>
      <c r="AQ109" s="1367"/>
      <c r="AR109" s="1367"/>
      <c r="AS109" s="1367"/>
      <c r="AT109" s="1367"/>
      <c r="AU109" s="1367"/>
      <c r="AV109" s="1367"/>
      <c r="AW109" s="1367"/>
      <c r="AX109" s="1367"/>
      <c r="AY109" s="1367"/>
      <c r="AZ109" s="1367"/>
      <c r="BA109" s="1367"/>
      <c r="BB109" s="1367"/>
      <c r="BC109" s="1368"/>
      <c r="BD109" s="1373"/>
      <c r="BE109" s="1473"/>
      <c r="BF109" s="1474"/>
      <c r="BG109" s="1474"/>
      <c r="BH109" s="1474"/>
      <c r="BI109" s="1455"/>
      <c r="BJ109" s="1455"/>
      <c r="BK109" s="1455"/>
      <c r="BL109" s="1455"/>
      <c r="BM109" s="1455"/>
      <c r="BN109" s="1455"/>
      <c r="BO109" s="1455"/>
      <c r="BP109" s="1455"/>
      <c r="BQ109" s="1455"/>
      <c r="BR109" s="1455"/>
      <c r="BS109" s="1455"/>
      <c r="BT109" s="1455"/>
      <c r="BU109" s="1455"/>
      <c r="BV109" s="1455"/>
      <c r="BW109" s="1455"/>
      <c r="BX109" s="1329"/>
      <c r="BY109" s="1329"/>
      <c r="BZ109" s="1329"/>
      <c r="CA109" s="1329"/>
      <c r="CB109" s="1453"/>
      <c r="CC109" s="1453"/>
      <c r="CD109" s="1453"/>
      <c r="CE109" s="1453"/>
      <c r="CF109" s="1453"/>
      <c r="CG109" s="1453"/>
      <c r="CH109" s="1453"/>
      <c r="CI109" s="1453"/>
      <c r="CJ109" s="1453"/>
      <c r="CK109" s="1453"/>
      <c r="CL109" s="1453"/>
      <c r="CM109" s="1453"/>
      <c r="CN109" s="1453"/>
      <c r="CO109" s="1454"/>
      <c r="CP109" s="1306"/>
      <c r="CQ109" s="1307"/>
      <c r="CR109" s="1307"/>
      <c r="CS109" s="1307"/>
      <c r="CT109" s="162"/>
      <c r="CU109" s="162"/>
      <c r="CV109" s="158"/>
      <c r="CW109" s="158"/>
      <c r="CX109" s="158"/>
      <c r="CY109" s="159"/>
    </row>
    <row r="110" spans="1:103" ht="6" customHeight="1">
      <c r="A110" s="1372"/>
      <c r="B110" s="1372"/>
      <c r="C110" s="1372"/>
      <c r="D110" s="1372"/>
      <c r="E110" s="1548"/>
      <c r="F110" s="1549"/>
      <c r="G110" s="1549"/>
      <c r="H110" s="1404"/>
      <c r="I110" s="1404"/>
      <c r="J110" s="1316"/>
      <c r="K110" s="1317"/>
      <c r="L110" s="1317"/>
      <c r="M110" s="1317"/>
      <c r="N110" s="1317"/>
      <c r="O110" s="1359"/>
      <c r="P110" s="1400"/>
      <c r="Q110" s="1401"/>
      <c r="R110" s="1401"/>
      <c r="S110" s="1401"/>
      <c r="T110" s="1401"/>
      <c r="U110" s="1401"/>
      <c r="V110" s="1401"/>
      <c r="W110" s="1401"/>
      <c r="X110" s="1401"/>
      <c r="Y110" s="1401"/>
      <c r="Z110" s="1401"/>
      <c r="AA110" s="1401"/>
      <c r="AB110" s="1401"/>
      <c r="AC110" s="1401"/>
      <c r="AD110" s="1401"/>
      <c r="AE110" s="1401"/>
      <c r="AF110" s="1401"/>
      <c r="AG110" s="1401"/>
      <c r="AH110" s="1401"/>
      <c r="AI110" s="1401"/>
      <c r="AJ110" s="1401"/>
      <c r="AK110" s="1401"/>
      <c r="AL110" s="1401"/>
      <c r="AM110" s="1401"/>
      <c r="AN110" s="1401"/>
      <c r="AO110" s="1402"/>
      <c r="AP110" s="1369"/>
      <c r="AQ110" s="1370"/>
      <c r="AR110" s="1370"/>
      <c r="AS110" s="1370"/>
      <c r="AT110" s="1370"/>
      <c r="AU110" s="1370"/>
      <c r="AV110" s="1370"/>
      <c r="AW110" s="1370"/>
      <c r="AX110" s="1370"/>
      <c r="AY110" s="1370"/>
      <c r="AZ110" s="1370"/>
      <c r="BA110" s="1370"/>
      <c r="BB110" s="1370"/>
      <c r="BC110" s="1371"/>
      <c r="BD110" s="1373"/>
      <c r="BE110" s="1473"/>
      <c r="BF110" s="1474"/>
      <c r="BG110" s="1474"/>
      <c r="BH110" s="1474"/>
      <c r="BI110" s="1455" t="s">
        <v>27</v>
      </c>
      <c r="BJ110" s="1455"/>
      <c r="BK110" s="1455"/>
      <c r="BL110" s="1455"/>
      <c r="BM110" s="1455"/>
      <c r="BN110" s="1455"/>
      <c r="BO110" s="1455"/>
      <c r="BP110" s="1455"/>
      <c r="BQ110" s="1455"/>
      <c r="BR110" s="1455"/>
      <c r="BS110" s="1455"/>
      <c r="BT110" s="1455"/>
      <c r="BU110" s="1455"/>
      <c r="BV110" s="1455"/>
      <c r="BW110" s="1455"/>
      <c r="BX110" s="1456" t="s">
        <v>161</v>
      </c>
      <c r="BY110" s="1456"/>
      <c r="BZ110" s="1456"/>
      <c r="CA110" s="1456"/>
      <c r="CB110" s="1453" t="str">
        <f>IF(R60="☑ 寡婦控除",260000,IF(所得控除等!N73="ひとり親控除",300000,""))</f>
        <v/>
      </c>
      <c r="CC110" s="1453"/>
      <c r="CD110" s="1453"/>
      <c r="CE110" s="1453"/>
      <c r="CF110" s="1453"/>
      <c r="CG110" s="1453"/>
      <c r="CH110" s="1453"/>
      <c r="CI110" s="1453"/>
      <c r="CJ110" s="1453"/>
      <c r="CK110" s="1453"/>
      <c r="CL110" s="1453"/>
      <c r="CM110" s="1453"/>
      <c r="CN110" s="1453"/>
      <c r="CO110" s="1454"/>
      <c r="CP110" s="1306"/>
      <c r="CQ110" s="1307"/>
      <c r="CR110" s="1307"/>
      <c r="CS110" s="1307"/>
      <c r="CT110" s="162"/>
      <c r="CU110" s="162"/>
      <c r="CV110" s="158"/>
      <c r="CW110" s="158"/>
      <c r="CX110" s="158"/>
      <c r="CY110" s="159"/>
    </row>
    <row r="111" spans="1:103" ht="6" customHeight="1">
      <c r="A111" s="1372"/>
      <c r="B111" s="1372"/>
      <c r="C111" s="1372"/>
      <c r="D111" s="1372"/>
      <c r="E111" s="1548"/>
      <c r="F111" s="1549"/>
      <c r="G111" s="1549"/>
      <c r="H111" s="1404">
        <v>2</v>
      </c>
      <c r="I111" s="1404"/>
      <c r="J111" s="1404" t="s">
        <v>14</v>
      </c>
      <c r="K111" s="1404"/>
      <c r="L111" s="1404"/>
      <c r="M111" s="1404"/>
      <c r="N111" s="1329" t="str">
        <f>IF(OR(所得控除等!D131="",所得控除等!AA131=0),"",所得控除等!D131)</f>
        <v/>
      </c>
      <c r="O111" s="1329"/>
      <c r="P111" s="1329"/>
      <c r="Q111" s="1329"/>
      <c r="R111" s="1329"/>
      <c r="S111" s="1329"/>
      <c r="T111" s="1329"/>
      <c r="U111" s="1329"/>
      <c r="V111" s="1329"/>
      <c r="W111" s="1329"/>
      <c r="X111" s="1329"/>
      <c r="Y111" s="1329"/>
      <c r="Z111" s="1329"/>
      <c r="AA111" s="1329"/>
      <c r="AB111" s="1329"/>
      <c r="AC111" s="1329"/>
      <c r="AD111" s="1329"/>
      <c r="AE111" s="1329"/>
      <c r="AF111" s="1329"/>
      <c r="AG111" s="1350" t="s">
        <v>13</v>
      </c>
      <c r="AH111" s="1350"/>
      <c r="AI111" s="1350"/>
      <c r="AJ111" s="1378" t="str">
        <f>IF(OR(所得控除等!D131="",所得控除等!AA131=0),"",所得控除等!Y131)</f>
        <v/>
      </c>
      <c r="AK111" s="1378"/>
      <c r="AL111" s="1378"/>
      <c r="AM111" s="1378"/>
      <c r="AN111" s="1378"/>
      <c r="AO111" s="1378"/>
      <c r="AP111" s="1378"/>
      <c r="AQ111" s="1403"/>
      <c r="AR111" s="1403"/>
      <c r="AS111" s="1403"/>
      <c r="AT111" s="1403"/>
      <c r="AU111" s="1404" t="str">
        <f>IF(OR(所得控除等!D131="",所得控除等!AA131=0,所得控除等!M131=""),"",所得控除等!M131)</f>
        <v/>
      </c>
      <c r="AV111" s="1404"/>
      <c r="AW111" s="1404"/>
      <c r="AX111" s="1404"/>
      <c r="AY111" s="1417" t="s">
        <v>12</v>
      </c>
      <c r="AZ111" s="1417"/>
      <c r="BA111" s="1378" t="str">
        <f>IF(OR(所得控除等!D131="",所得控除等!AA131=0,所得控除等!O131=""),"",所得控除等!O131)</f>
        <v/>
      </c>
      <c r="BB111" s="1378"/>
      <c r="BC111" s="1436"/>
      <c r="BD111" s="1373"/>
      <c r="BE111" s="1473"/>
      <c r="BF111" s="1474"/>
      <c r="BG111" s="1474"/>
      <c r="BH111" s="1474"/>
      <c r="BI111" s="1455"/>
      <c r="BJ111" s="1455"/>
      <c r="BK111" s="1455"/>
      <c r="BL111" s="1455"/>
      <c r="BM111" s="1455"/>
      <c r="BN111" s="1455"/>
      <c r="BO111" s="1455"/>
      <c r="BP111" s="1455"/>
      <c r="BQ111" s="1455"/>
      <c r="BR111" s="1455"/>
      <c r="BS111" s="1455"/>
      <c r="BT111" s="1455"/>
      <c r="BU111" s="1455"/>
      <c r="BV111" s="1455"/>
      <c r="BW111" s="1455"/>
      <c r="BX111" s="1456"/>
      <c r="BY111" s="1456"/>
      <c r="BZ111" s="1456"/>
      <c r="CA111" s="1456"/>
      <c r="CB111" s="1453"/>
      <c r="CC111" s="1453"/>
      <c r="CD111" s="1453"/>
      <c r="CE111" s="1453"/>
      <c r="CF111" s="1453"/>
      <c r="CG111" s="1453"/>
      <c r="CH111" s="1453"/>
      <c r="CI111" s="1453"/>
      <c r="CJ111" s="1453"/>
      <c r="CK111" s="1453"/>
      <c r="CL111" s="1453"/>
      <c r="CM111" s="1453"/>
      <c r="CN111" s="1453"/>
      <c r="CO111" s="1454"/>
      <c r="CP111" s="1306"/>
      <c r="CQ111" s="1307"/>
      <c r="CR111" s="1307"/>
      <c r="CS111" s="1307"/>
      <c r="CT111" s="162"/>
      <c r="CU111" s="162"/>
      <c r="CV111" s="158"/>
      <c r="CW111" s="158"/>
      <c r="CX111" s="158"/>
      <c r="CY111" s="159"/>
    </row>
    <row r="112" spans="1:103" ht="6" customHeight="1">
      <c r="A112" s="1372"/>
      <c r="B112" s="1372"/>
      <c r="C112" s="1372"/>
      <c r="D112" s="1372"/>
      <c r="E112" s="1548"/>
      <c r="F112" s="1549"/>
      <c r="G112" s="1549"/>
      <c r="H112" s="1404"/>
      <c r="I112" s="1404"/>
      <c r="J112" s="1404"/>
      <c r="K112" s="1404"/>
      <c r="L112" s="1404"/>
      <c r="M112" s="1404"/>
      <c r="N112" s="1329"/>
      <c r="O112" s="1329"/>
      <c r="P112" s="1329"/>
      <c r="Q112" s="1329"/>
      <c r="R112" s="1329"/>
      <c r="S112" s="1329"/>
      <c r="T112" s="1329"/>
      <c r="U112" s="1329"/>
      <c r="V112" s="1329"/>
      <c r="W112" s="1329"/>
      <c r="X112" s="1329"/>
      <c r="Y112" s="1329"/>
      <c r="Z112" s="1329"/>
      <c r="AA112" s="1329"/>
      <c r="AB112" s="1329"/>
      <c r="AC112" s="1329"/>
      <c r="AD112" s="1329"/>
      <c r="AE112" s="1329"/>
      <c r="AF112" s="1329"/>
      <c r="AG112" s="1350"/>
      <c r="AH112" s="1350"/>
      <c r="AI112" s="1350"/>
      <c r="AJ112" s="1378"/>
      <c r="AK112" s="1378"/>
      <c r="AL112" s="1378"/>
      <c r="AM112" s="1378"/>
      <c r="AN112" s="1378"/>
      <c r="AO112" s="1378"/>
      <c r="AP112" s="1378"/>
      <c r="AQ112" s="1403"/>
      <c r="AR112" s="1403"/>
      <c r="AS112" s="1403"/>
      <c r="AT112" s="1403"/>
      <c r="AU112" s="1404"/>
      <c r="AV112" s="1404"/>
      <c r="AW112" s="1404"/>
      <c r="AX112" s="1404"/>
      <c r="AY112" s="1417"/>
      <c r="AZ112" s="1417"/>
      <c r="BA112" s="1378"/>
      <c r="BB112" s="1378"/>
      <c r="BC112" s="1436"/>
      <c r="BD112" s="1373"/>
      <c r="BE112" s="1473"/>
      <c r="BF112" s="1474"/>
      <c r="BG112" s="1474"/>
      <c r="BH112" s="1474"/>
      <c r="BI112" s="1455"/>
      <c r="BJ112" s="1455"/>
      <c r="BK112" s="1455"/>
      <c r="BL112" s="1455"/>
      <c r="BM112" s="1455"/>
      <c r="BN112" s="1455"/>
      <c r="BO112" s="1455"/>
      <c r="BP112" s="1455"/>
      <c r="BQ112" s="1455"/>
      <c r="BR112" s="1455"/>
      <c r="BS112" s="1455"/>
      <c r="BT112" s="1455"/>
      <c r="BU112" s="1455"/>
      <c r="BV112" s="1455"/>
      <c r="BW112" s="1455"/>
      <c r="BX112" s="1456"/>
      <c r="BY112" s="1456"/>
      <c r="BZ112" s="1456"/>
      <c r="CA112" s="1456"/>
      <c r="CB112" s="1453"/>
      <c r="CC112" s="1453"/>
      <c r="CD112" s="1453"/>
      <c r="CE112" s="1453"/>
      <c r="CF112" s="1453"/>
      <c r="CG112" s="1453"/>
      <c r="CH112" s="1453"/>
      <c r="CI112" s="1453"/>
      <c r="CJ112" s="1453"/>
      <c r="CK112" s="1453"/>
      <c r="CL112" s="1453"/>
      <c r="CM112" s="1453"/>
      <c r="CN112" s="1453"/>
      <c r="CO112" s="1454"/>
      <c r="CP112" s="1306"/>
      <c r="CQ112" s="1307"/>
      <c r="CR112" s="1307"/>
      <c r="CS112" s="1307"/>
    </row>
    <row r="113" spans="1:97" ht="6" customHeight="1">
      <c r="A113" s="1372"/>
      <c r="B113" s="1372"/>
      <c r="C113" s="1372"/>
      <c r="D113" s="1372"/>
      <c r="E113" s="1548"/>
      <c r="F113" s="1549"/>
      <c r="G113" s="1549"/>
      <c r="H113" s="1404"/>
      <c r="I113" s="1404"/>
      <c r="J113" s="1404"/>
      <c r="K113" s="1404"/>
      <c r="L113" s="1404"/>
      <c r="M113" s="1404"/>
      <c r="N113" s="1329"/>
      <c r="O113" s="1329"/>
      <c r="P113" s="1329"/>
      <c r="Q113" s="1329"/>
      <c r="R113" s="1329"/>
      <c r="S113" s="1329"/>
      <c r="T113" s="1329"/>
      <c r="U113" s="1329"/>
      <c r="V113" s="1329"/>
      <c r="W113" s="1329"/>
      <c r="X113" s="1329"/>
      <c r="Y113" s="1329"/>
      <c r="Z113" s="1329"/>
      <c r="AA113" s="1329"/>
      <c r="AB113" s="1329"/>
      <c r="AC113" s="1329"/>
      <c r="AD113" s="1329"/>
      <c r="AE113" s="1329"/>
      <c r="AF113" s="1329"/>
      <c r="AG113" s="1350"/>
      <c r="AH113" s="1350"/>
      <c r="AI113" s="1350"/>
      <c r="AJ113" s="1378"/>
      <c r="AK113" s="1378"/>
      <c r="AL113" s="1378"/>
      <c r="AM113" s="1378"/>
      <c r="AN113" s="1378"/>
      <c r="AO113" s="1378"/>
      <c r="AP113" s="1378"/>
      <c r="AQ113" s="1403"/>
      <c r="AR113" s="1403"/>
      <c r="AS113" s="1403"/>
      <c r="AT113" s="1403"/>
      <c r="AU113" s="1404"/>
      <c r="AV113" s="1404"/>
      <c r="AW113" s="1404"/>
      <c r="AX113" s="1404"/>
      <c r="AY113" s="1417"/>
      <c r="AZ113" s="1417"/>
      <c r="BA113" s="1378"/>
      <c r="BB113" s="1378"/>
      <c r="BC113" s="1436"/>
      <c r="BD113" s="1373"/>
      <c r="BE113" s="1473"/>
      <c r="BF113" s="1474"/>
      <c r="BG113" s="1474"/>
      <c r="BH113" s="1474"/>
      <c r="BI113" s="1457"/>
      <c r="BJ113" s="1457"/>
      <c r="BK113" s="1457"/>
      <c r="BL113" s="1457"/>
      <c r="BM113" s="1457"/>
      <c r="BN113" s="1457"/>
      <c r="BO113" s="1457"/>
      <c r="BP113" s="1457"/>
      <c r="BQ113" s="1457"/>
      <c r="BR113" s="1457"/>
      <c r="BS113" s="1457"/>
      <c r="BT113" s="1457"/>
      <c r="BU113" s="1457"/>
      <c r="BV113" s="1457"/>
      <c r="BW113" s="1457"/>
      <c r="BX113" s="1456" t="s">
        <v>162</v>
      </c>
      <c r="BY113" s="1456"/>
      <c r="BZ113" s="1456"/>
      <c r="CA113" s="1456"/>
      <c r="CB113" s="1453" t="str">
        <f>IF(SUM(所得控除等!O81,所得控除等!P88:U89)=0,"",SUM(所得控除等!O81,所得控除等!P88:U89))</f>
        <v/>
      </c>
      <c r="CC113" s="1453"/>
      <c r="CD113" s="1453"/>
      <c r="CE113" s="1453"/>
      <c r="CF113" s="1453"/>
      <c r="CG113" s="1453"/>
      <c r="CH113" s="1453"/>
      <c r="CI113" s="1453"/>
      <c r="CJ113" s="1453"/>
      <c r="CK113" s="1453"/>
      <c r="CL113" s="1453"/>
      <c r="CM113" s="1453"/>
      <c r="CN113" s="1453"/>
      <c r="CO113" s="1454"/>
      <c r="CP113" s="1306"/>
      <c r="CQ113" s="1307"/>
      <c r="CR113" s="1307"/>
      <c r="CS113" s="1307"/>
    </row>
    <row r="114" spans="1:97" ht="6" customHeight="1">
      <c r="A114" s="1372"/>
      <c r="B114" s="1372"/>
      <c r="C114" s="1372"/>
      <c r="D114" s="1372"/>
      <c r="E114" s="1548"/>
      <c r="F114" s="1549"/>
      <c r="G114" s="1549"/>
      <c r="H114" s="1404"/>
      <c r="I114" s="1404"/>
      <c r="J114" s="1312" t="s">
        <v>10</v>
      </c>
      <c r="K114" s="1313"/>
      <c r="L114" s="1313"/>
      <c r="M114" s="1313"/>
      <c r="N114" s="1313"/>
      <c r="O114" s="1358"/>
      <c r="P114" s="1397" t="str">
        <f>IF(OR(所得控除等!D131="",所得控除等!AA131=0,所得控除等!Q131=""),"",所得控除等!Q131)</f>
        <v/>
      </c>
      <c r="Q114" s="1398"/>
      <c r="R114" s="1398"/>
      <c r="S114" s="1398"/>
      <c r="T114" s="1398"/>
      <c r="U114" s="1398"/>
      <c r="V114" s="1398"/>
      <c r="W114" s="1398"/>
      <c r="X114" s="1398"/>
      <c r="Y114" s="1398"/>
      <c r="Z114" s="1398"/>
      <c r="AA114" s="1398"/>
      <c r="AB114" s="1398"/>
      <c r="AC114" s="1398"/>
      <c r="AD114" s="1398"/>
      <c r="AE114" s="1398"/>
      <c r="AF114" s="1398"/>
      <c r="AG114" s="1398"/>
      <c r="AH114" s="1398"/>
      <c r="AI114" s="1398"/>
      <c r="AJ114" s="1398"/>
      <c r="AK114" s="1398"/>
      <c r="AL114" s="1398"/>
      <c r="AM114" s="1398"/>
      <c r="AN114" s="1398"/>
      <c r="AO114" s="1399"/>
      <c r="AP114" s="1366"/>
      <c r="AQ114" s="1367"/>
      <c r="AR114" s="1367"/>
      <c r="AS114" s="1367"/>
      <c r="AT114" s="1367"/>
      <c r="AU114" s="1367"/>
      <c r="AV114" s="1367"/>
      <c r="AW114" s="1367"/>
      <c r="AX114" s="1367"/>
      <c r="AY114" s="1367"/>
      <c r="AZ114" s="1367"/>
      <c r="BA114" s="1367"/>
      <c r="BB114" s="1367"/>
      <c r="BC114" s="1368"/>
      <c r="BD114" s="1373"/>
      <c r="BE114" s="1473"/>
      <c r="BF114" s="1474"/>
      <c r="BG114" s="1474"/>
      <c r="BH114" s="1474"/>
      <c r="BI114" s="1457"/>
      <c r="BJ114" s="1457"/>
      <c r="BK114" s="1457"/>
      <c r="BL114" s="1457"/>
      <c r="BM114" s="1457"/>
      <c r="BN114" s="1457"/>
      <c r="BO114" s="1457"/>
      <c r="BP114" s="1457"/>
      <c r="BQ114" s="1457"/>
      <c r="BR114" s="1457"/>
      <c r="BS114" s="1457"/>
      <c r="BT114" s="1457"/>
      <c r="BU114" s="1457"/>
      <c r="BV114" s="1457"/>
      <c r="BW114" s="1457"/>
      <c r="BX114" s="1456"/>
      <c r="BY114" s="1456"/>
      <c r="BZ114" s="1456"/>
      <c r="CA114" s="1456"/>
      <c r="CB114" s="1453"/>
      <c r="CC114" s="1453"/>
      <c r="CD114" s="1453"/>
      <c r="CE114" s="1453"/>
      <c r="CF114" s="1453"/>
      <c r="CG114" s="1453"/>
      <c r="CH114" s="1453"/>
      <c r="CI114" s="1453"/>
      <c r="CJ114" s="1453"/>
      <c r="CK114" s="1453"/>
      <c r="CL114" s="1453"/>
      <c r="CM114" s="1453"/>
      <c r="CN114" s="1453"/>
      <c r="CO114" s="1454"/>
      <c r="CP114" s="1306"/>
      <c r="CQ114" s="1307"/>
      <c r="CR114" s="1307"/>
      <c r="CS114" s="1307"/>
    </row>
    <row r="115" spans="1:97" ht="6" customHeight="1">
      <c r="A115" s="1372"/>
      <c r="B115" s="1372"/>
      <c r="C115" s="1372"/>
      <c r="D115" s="1372"/>
      <c r="E115" s="1548"/>
      <c r="F115" s="1549"/>
      <c r="G115" s="1549"/>
      <c r="H115" s="1404"/>
      <c r="I115" s="1404"/>
      <c r="J115" s="1316"/>
      <c r="K115" s="1317"/>
      <c r="L115" s="1317"/>
      <c r="M115" s="1317"/>
      <c r="N115" s="1317"/>
      <c r="O115" s="1359"/>
      <c r="P115" s="1400"/>
      <c r="Q115" s="1401"/>
      <c r="R115" s="1401"/>
      <c r="S115" s="1401"/>
      <c r="T115" s="1401"/>
      <c r="U115" s="1401"/>
      <c r="V115" s="1401"/>
      <c r="W115" s="1401"/>
      <c r="X115" s="1401"/>
      <c r="Y115" s="1401"/>
      <c r="Z115" s="1401"/>
      <c r="AA115" s="1401"/>
      <c r="AB115" s="1401"/>
      <c r="AC115" s="1401"/>
      <c r="AD115" s="1401"/>
      <c r="AE115" s="1401"/>
      <c r="AF115" s="1401"/>
      <c r="AG115" s="1401"/>
      <c r="AH115" s="1401"/>
      <c r="AI115" s="1401"/>
      <c r="AJ115" s="1401"/>
      <c r="AK115" s="1401"/>
      <c r="AL115" s="1401"/>
      <c r="AM115" s="1401"/>
      <c r="AN115" s="1401"/>
      <c r="AO115" s="1402"/>
      <c r="AP115" s="1369"/>
      <c r="AQ115" s="1370"/>
      <c r="AR115" s="1370"/>
      <c r="AS115" s="1370"/>
      <c r="AT115" s="1370"/>
      <c r="AU115" s="1370"/>
      <c r="AV115" s="1370"/>
      <c r="AW115" s="1370"/>
      <c r="AX115" s="1370"/>
      <c r="AY115" s="1370"/>
      <c r="AZ115" s="1370"/>
      <c r="BA115" s="1370"/>
      <c r="BB115" s="1370"/>
      <c r="BC115" s="1371"/>
      <c r="BD115" s="1373"/>
      <c r="BE115" s="1473"/>
      <c r="BF115" s="1474"/>
      <c r="BG115" s="1474"/>
      <c r="BH115" s="1474"/>
      <c r="BI115" s="1457"/>
      <c r="BJ115" s="1457"/>
      <c r="BK115" s="1457"/>
      <c r="BL115" s="1457"/>
      <c r="BM115" s="1457"/>
      <c r="BN115" s="1457"/>
      <c r="BO115" s="1457"/>
      <c r="BP115" s="1457"/>
      <c r="BQ115" s="1457"/>
      <c r="BR115" s="1457"/>
      <c r="BS115" s="1457"/>
      <c r="BT115" s="1457"/>
      <c r="BU115" s="1457"/>
      <c r="BV115" s="1457"/>
      <c r="BW115" s="1457"/>
      <c r="BX115" s="1456"/>
      <c r="BY115" s="1456"/>
      <c r="BZ115" s="1456"/>
      <c r="CA115" s="1456"/>
      <c r="CB115" s="1453"/>
      <c r="CC115" s="1453"/>
      <c r="CD115" s="1453"/>
      <c r="CE115" s="1453"/>
      <c r="CF115" s="1453"/>
      <c r="CG115" s="1453"/>
      <c r="CH115" s="1453"/>
      <c r="CI115" s="1453"/>
      <c r="CJ115" s="1453"/>
      <c r="CK115" s="1453"/>
      <c r="CL115" s="1453"/>
      <c r="CM115" s="1453"/>
      <c r="CN115" s="1453"/>
      <c r="CO115" s="1454"/>
      <c r="CP115" s="1306"/>
      <c r="CQ115" s="1307"/>
      <c r="CR115" s="1307"/>
      <c r="CS115" s="1307"/>
    </row>
    <row r="116" spans="1:97" ht="6" customHeight="1">
      <c r="A116" s="1372"/>
      <c r="B116" s="1372"/>
      <c r="C116" s="1372"/>
      <c r="D116" s="1372"/>
      <c r="E116" s="1548"/>
      <c r="F116" s="1549"/>
      <c r="G116" s="1549"/>
      <c r="H116" s="1404">
        <v>3</v>
      </c>
      <c r="I116" s="1404"/>
      <c r="J116" s="1404" t="s">
        <v>14</v>
      </c>
      <c r="K116" s="1404"/>
      <c r="L116" s="1404"/>
      <c r="M116" s="1404"/>
      <c r="N116" s="1329" t="str">
        <f>IF(OR(所得控除等!D133="",所得控除等!AA133=0),"",所得控除等!D133)</f>
        <v/>
      </c>
      <c r="O116" s="1329"/>
      <c r="P116" s="1329"/>
      <c r="Q116" s="1329"/>
      <c r="R116" s="1329"/>
      <c r="S116" s="1329"/>
      <c r="T116" s="1329"/>
      <c r="U116" s="1329"/>
      <c r="V116" s="1329"/>
      <c r="W116" s="1329"/>
      <c r="X116" s="1329"/>
      <c r="Y116" s="1329"/>
      <c r="Z116" s="1329"/>
      <c r="AA116" s="1329"/>
      <c r="AB116" s="1329"/>
      <c r="AC116" s="1329"/>
      <c r="AD116" s="1329"/>
      <c r="AE116" s="1329"/>
      <c r="AF116" s="1329"/>
      <c r="AG116" s="1350" t="s">
        <v>13</v>
      </c>
      <c r="AH116" s="1350"/>
      <c r="AI116" s="1350"/>
      <c r="AJ116" s="1378" t="str">
        <f>IF(OR(所得控除等!D133="",所得控除等!AA133=0),"",所得控除等!Y133)</f>
        <v/>
      </c>
      <c r="AK116" s="1378"/>
      <c r="AL116" s="1378"/>
      <c r="AM116" s="1378"/>
      <c r="AN116" s="1378"/>
      <c r="AO116" s="1378"/>
      <c r="AP116" s="1378"/>
      <c r="AQ116" s="1403"/>
      <c r="AR116" s="1403"/>
      <c r="AS116" s="1403"/>
      <c r="AT116" s="1403"/>
      <c r="AU116" s="1404" t="str">
        <f>IF(OR(所得控除等!D133="",所得控除等!AA133=0,所得控除等!M133=""),"",所得控除等!M133)</f>
        <v/>
      </c>
      <c r="AV116" s="1404"/>
      <c r="AW116" s="1404"/>
      <c r="AX116" s="1404"/>
      <c r="AY116" s="1417" t="s">
        <v>12</v>
      </c>
      <c r="AZ116" s="1417"/>
      <c r="BA116" s="1378" t="str">
        <f>IF(OR(所得控除等!D133="",所得控除等!AA133=0,所得控除等!O133=""),"",所得控除等!O133)</f>
        <v/>
      </c>
      <c r="BB116" s="1378"/>
      <c r="BC116" s="1436"/>
      <c r="BD116" s="1373"/>
      <c r="BE116" s="1473"/>
      <c r="BF116" s="1474"/>
      <c r="BG116" s="1474"/>
      <c r="BH116" s="1474"/>
      <c r="BI116" s="1458" t="s">
        <v>25</v>
      </c>
      <c r="BJ116" s="1458"/>
      <c r="BK116" s="1458"/>
      <c r="BL116" s="1458"/>
      <c r="BM116" s="1458"/>
      <c r="BN116" s="1458"/>
      <c r="BO116" s="1458"/>
      <c r="BP116" s="1458"/>
      <c r="BQ116" s="1458"/>
      <c r="BR116" s="1458"/>
      <c r="BS116" s="1458"/>
      <c r="BT116" s="1458"/>
      <c r="BU116" s="1458"/>
      <c r="BV116" s="1458"/>
      <c r="BW116" s="1458"/>
      <c r="BX116" s="1456" t="s">
        <v>163</v>
      </c>
      <c r="BY116" s="1456"/>
      <c r="BZ116" s="1456"/>
      <c r="CA116" s="1456"/>
      <c r="CB116" s="1453" t="str">
        <f>IF(所得控除等!R101=0,"",所得控除等!R101)</f>
        <v/>
      </c>
      <c r="CC116" s="1453"/>
      <c r="CD116" s="1453"/>
      <c r="CE116" s="1453"/>
      <c r="CF116" s="1453"/>
      <c r="CG116" s="1453"/>
      <c r="CH116" s="1453"/>
      <c r="CI116" s="1453"/>
      <c r="CJ116" s="1453"/>
      <c r="CK116" s="1453"/>
      <c r="CL116" s="1453"/>
      <c r="CM116" s="1453"/>
      <c r="CN116" s="1453"/>
      <c r="CO116" s="1454"/>
      <c r="CP116" s="1306"/>
      <c r="CQ116" s="1307"/>
      <c r="CR116" s="1307"/>
      <c r="CS116" s="1307"/>
    </row>
    <row r="117" spans="1:97" ht="6" customHeight="1">
      <c r="A117" s="1372"/>
      <c r="B117" s="1372"/>
      <c r="C117" s="1372"/>
      <c r="D117" s="1372"/>
      <c r="E117" s="1548"/>
      <c r="F117" s="1549"/>
      <c r="G117" s="1549"/>
      <c r="H117" s="1404"/>
      <c r="I117" s="1404"/>
      <c r="J117" s="1404"/>
      <c r="K117" s="1404"/>
      <c r="L117" s="1404"/>
      <c r="M117" s="1404"/>
      <c r="N117" s="1329"/>
      <c r="O117" s="1329"/>
      <c r="P117" s="1329"/>
      <c r="Q117" s="1329"/>
      <c r="R117" s="1329"/>
      <c r="S117" s="1329"/>
      <c r="T117" s="1329"/>
      <c r="U117" s="1329"/>
      <c r="V117" s="1329"/>
      <c r="W117" s="1329"/>
      <c r="X117" s="1329"/>
      <c r="Y117" s="1329"/>
      <c r="Z117" s="1329"/>
      <c r="AA117" s="1329"/>
      <c r="AB117" s="1329"/>
      <c r="AC117" s="1329"/>
      <c r="AD117" s="1329"/>
      <c r="AE117" s="1329"/>
      <c r="AF117" s="1329"/>
      <c r="AG117" s="1350"/>
      <c r="AH117" s="1350"/>
      <c r="AI117" s="1350"/>
      <c r="AJ117" s="1378"/>
      <c r="AK117" s="1378"/>
      <c r="AL117" s="1378"/>
      <c r="AM117" s="1378"/>
      <c r="AN117" s="1378"/>
      <c r="AO117" s="1378"/>
      <c r="AP117" s="1378"/>
      <c r="AQ117" s="1403"/>
      <c r="AR117" s="1403"/>
      <c r="AS117" s="1403"/>
      <c r="AT117" s="1403"/>
      <c r="AU117" s="1404"/>
      <c r="AV117" s="1404"/>
      <c r="AW117" s="1404"/>
      <c r="AX117" s="1404"/>
      <c r="AY117" s="1417"/>
      <c r="AZ117" s="1417"/>
      <c r="BA117" s="1378"/>
      <c r="BB117" s="1378"/>
      <c r="BC117" s="1436"/>
      <c r="BD117" s="1373"/>
      <c r="BE117" s="1473"/>
      <c r="BF117" s="1474"/>
      <c r="BG117" s="1474"/>
      <c r="BH117" s="1474"/>
      <c r="BI117" s="1458"/>
      <c r="BJ117" s="1458"/>
      <c r="BK117" s="1458"/>
      <c r="BL117" s="1458"/>
      <c r="BM117" s="1458"/>
      <c r="BN117" s="1458"/>
      <c r="BO117" s="1458"/>
      <c r="BP117" s="1458"/>
      <c r="BQ117" s="1458"/>
      <c r="BR117" s="1458"/>
      <c r="BS117" s="1458"/>
      <c r="BT117" s="1458"/>
      <c r="BU117" s="1458"/>
      <c r="BV117" s="1458"/>
      <c r="BW117" s="1458"/>
      <c r="BX117" s="1456"/>
      <c r="BY117" s="1456"/>
      <c r="BZ117" s="1456"/>
      <c r="CA117" s="1456"/>
      <c r="CB117" s="1453"/>
      <c r="CC117" s="1453"/>
      <c r="CD117" s="1453"/>
      <c r="CE117" s="1453"/>
      <c r="CF117" s="1453"/>
      <c r="CG117" s="1453"/>
      <c r="CH117" s="1453"/>
      <c r="CI117" s="1453"/>
      <c r="CJ117" s="1453"/>
      <c r="CK117" s="1453"/>
      <c r="CL117" s="1453"/>
      <c r="CM117" s="1453"/>
      <c r="CN117" s="1453"/>
      <c r="CO117" s="1454"/>
      <c r="CP117" s="1306"/>
      <c r="CQ117" s="1307"/>
      <c r="CR117" s="1307"/>
      <c r="CS117" s="1307"/>
    </row>
    <row r="118" spans="1:97" ht="6" customHeight="1">
      <c r="A118" s="1372"/>
      <c r="B118" s="1372"/>
      <c r="C118" s="1372"/>
      <c r="D118" s="1372"/>
      <c r="E118" s="1548"/>
      <c r="F118" s="1549"/>
      <c r="G118" s="1549"/>
      <c r="H118" s="1404"/>
      <c r="I118" s="1404"/>
      <c r="J118" s="1404"/>
      <c r="K118" s="1404"/>
      <c r="L118" s="1404"/>
      <c r="M118" s="1404"/>
      <c r="N118" s="1329"/>
      <c r="O118" s="1329"/>
      <c r="P118" s="1329"/>
      <c r="Q118" s="1329"/>
      <c r="R118" s="1329"/>
      <c r="S118" s="1329"/>
      <c r="T118" s="1329"/>
      <c r="U118" s="1329"/>
      <c r="V118" s="1329"/>
      <c r="W118" s="1329"/>
      <c r="X118" s="1329"/>
      <c r="Y118" s="1329"/>
      <c r="Z118" s="1329"/>
      <c r="AA118" s="1329"/>
      <c r="AB118" s="1329"/>
      <c r="AC118" s="1329"/>
      <c r="AD118" s="1329"/>
      <c r="AE118" s="1329"/>
      <c r="AF118" s="1329"/>
      <c r="AG118" s="1350"/>
      <c r="AH118" s="1350"/>
      <c r="AI118" s="1350"/>
      <c r="AJ118" s="1378"/>
      <c r="AK118" s="1378"/>
      <c r="AL118" s="1378"/>
      <c r="AM118" s="1378"/>
      <c r="AN118" s="1378"/>
      <c r="AO118" s="1378"/>
      <c r="AP118" s="1378"/>
      <c r="AQ118" s="1403"/>
      <c r="AR118" s="1403"/>
      <c r="AS118" s="1403"/>
      <c r="AT118" s="1403"/>
      <c r="AU118" s="1404"/>
      <c r="AV118" s="1404"/>
      <c r="AW118" s="1404"/>
      <c r="AX118" s="1404"/>
      <c r="AY118" s="1417"/>
      <c r="AZ118" s="1417"/>
      <c r="BA118" s="1378"/>
      <c r="BB118" s="1378"/>
      <c r="BC118" s="1436"/>
      <c r="BD118" s="1373"/>
      <c r="BE118" s="1473"/>
      <c r="BF118" s="1474"/>
      <c r="BG118" s="1474"/>
      <c r="BH118" s="1474"/>
      <c r="BI118" s="1458"/>
      <c r="BJ118" s="1458"/>
      <c r="BK118" s="1458"/>
      <c r="BL118" s="1458"/>
      <c r="BM118" s="1458"/>
      <c r="BN118" s="1458"/>
      <c r="BO118" s="1458"/>
      <c r="BP118" s="1458"/>
      <c r="BQ118" s="1458"/>
      <c r="BR118" s="1458"/>
      <c r="BS118" s="1458"/>
      <c r="BT118" s="1458"/>
      <c r="BU118" s="1458"/>
      <c r="BV118" s="1458"/>
      <c r="BW118" s="1458"/>
      <c r="BX118" s="1456"/>
      <c r="BY118" s="1456"/>
      <c r="BZ118" s="1456"/>
      <c r="CA118" s="1456"/>
      <c r="CB118" s="1453"/>
      <c r="CC118" s="1453"/>
      <c r="CD118" s="1453"/>
      <c r="CE118" s="1453"/>
      <c r="CF118" s="1453"/>
      <c r="CG118" s="1453"/>
      <c r="CH118" s="1453"/>
      <c r="CI118" s="1453"/>
      <c r="CJ118" s="1453"/>
      <c r="CK118" s="1453"/>
      <c r="CL118" s="1453"/>
      <c r="CM118" s="1453"/>
      <c r="CN118" s="1453"/>
      <c r="CO118" s="1454"/>
      <c r="CP118" s="1306"/>
      <c r="CQ118" s="1307"/>
      <c r="CR118" s="1307"/>
      <c r="CS118" s="1307"/>
    </row>
    <row r="119" spans="1:97" ht="6" customHeight="1">
      <c r="A119" s="1372"/>
      <c r="B119" s="1372"/>
      <c r="C119" s="1372"/>
      <c r="D119" s="1372"/>
      <c r="E119" s="1548"/>
      <c r="F119" s="1549"/>
      <c r="G119" s="1549"/>
      <c r="H119" s="1404"/>
      <c r="I119" s="1404"/>
      <c r="J119" s="1312" t="s">
        <v>10</v>
      </c>
      <c r="K119" s="1313"/>
      <c r="L119" s="1313"/>
      <c r="M119" s="1313"/>
      <c r="N119" s="1313"/>
      <c r="O119" s="1358"/>
      <c r="P119" s="1397" t="str">
        <f>IF(OR(所得控除等!D133="",所得控除等!AA133=0,所得控除等!Q133=""),"",所得控除等!Q133)</f>
        <v/>
      </c>
      <c r="Q119" s="1398"/>
      <c r="R119" s="1398"/>
      <c r="S119" s="1398"/>
      <c r="T119" s="1398"/>
      <c r="U119" s="1398"/>
      <c r="V119" s="1398"/>
      <c r="W119" s="1398"/>
      <c r="X119" s="1398"/>
      <c r="Y119" s="1398"/>
      <c r="Z119" s="1398"/>
      <c r="AA119" s="1398"/>
      <c r="AB119" s="1398"/>
      <c r="AC119" s="1398"/>
      <c r="AD119" s="1398"/>
      <c r="AE119" s="1398"/>
      <c r="AF119" s="1398"/>
      <c r="AG119" s="1398"/>
      <c r="AH119" s="1398"/>
      <c r="AI119" s="1398"/>
      <c r="AJ119" s="1398"/>
      <c r="AK119" s="1398"/>
      <c r="AL119" s="1398"/>
      <c r="AM119" s="1398"/>
      <c r="AN119" s="1398"/>
      <c r="AO119" s="1399"/>
      <c r="AP119" s="1366"/>
      <c r="AQ119" s="1367"/>
      <c r="AR119" s="1367"/>
      <c r="AS119" s="1367"/>
      <c r="AT119" s="1367"/>
      <c r="AU119" s="1367"/>
      <c r="AV119" s="1367"/>
      <c r="AW119" s="1367"/>
      <c r="AX119" s="1367"/>
      <c r="AY119" s="1367"/>
      <c r="AZ119" s="1367"/>
      <c r="BA119" s="1367"/>
      <c r="BB119" s="1367"/>
      <c r="BC119" s="1368"/>
      <c r="BD119" s="1373"/>
      <c r="BE119" s="1473"/>
      <c r="BF119" s="1474"/>
      <c r="BG119" s="1474"/>
      <c r="BH119" s="1474"/>
      <c r="BI119" s="1437" t="s">
        <v>24</v>
      </c>
      <c r="BJ119" s="1437"/>
      <c r="BK119" s="1437"/>
      <c r="BL119" s="1437"/>
      <c r="BM119" s="1437"/>
      <c r="BN119" s="1437"/>
      <c r="BO119" s="1437"/>
      <c r="BP119" s="1437"/>
      <c r="BQ119" s="1437"/>
      <c r="BR119" s="1437"/>
      <c r="BS119" s="1437"/>
      <c r="BT119" s="1437"/>
      <c r="BU119" s="1437"/>
      <c r="BV119" s="1437"/>
      <c r="BW119" s="1437"/>
      <c r="BX119" s="1329" t="s">
        <v>23</v>
      </c>
      <c r="BY119" s="1329"/>
      <c r="BZ119" s="1329"/>
      <c r="CA119" s="1329"/>
      <c r="CB119" s="1453" t="str">
        <f>AR121</f>
        <v/>
      </c>
      <c r="CC119" s="1453"/>
      <c r="CD119" s="1453"/>
      <c r="CE119" s="1453"/>
      <c r="CF119" s="1453"/>
      <c r="CG119" s="1453"/>
      <c r="CH119" s="1453"/>
      <c r="CI119" s="1453"/>
      <c r="CJ119" s="1453"/>
      <c r="CK119" s="1453"/>
      <c r="CL119" s="1453"/>
      <c r="CM119" s="1453"/>
      <c r="CN119" s="1453"/>
      <c r="CO119" s="1454"/>
      <c r="CP119" s="1306"/>
      <c r="CQ119" s="1307"/>
      <c r="CR119" s="1307"/>
      <c r="CS119" s="1307"/>
    </row>
    <row r="120" spans="1:97" ht="6" customHeight="1">
      <c r="A120" s="1372"/>
      <c r="B120" s="1372"/>
      <c r="C120" s="1372"/>
      <c r="D120" s="1372"/>
      <c r="E120" s="1550"/>
      <c r="F120" s="1551"/>
      <c r="G120" s="1551"/>
      <c r="H120" s="1452"/>
      <c r="I120" s="1452"/>
      <c r="J120" s="1314"/>
      <c r="K120" s="1315"/>
      <c r="L120" s="1315"/>
      <c r="M120" s="1315"/>
      <c r="N120" s="1315"/>
      <c r="O120" s="1376"/>
      <c r="P120" s="1414"/>
      <c r="Q120" s="1415"/>
      <c r="R120" s="1415"/>
      <c r="S120" s="1415"/>
      <c r="T120" s="1415"/>
      <c r="U120" s="1415"/>
      <c r="V120" s="1415"/>
      <c r="W120" s="1415"/>
      <c r="X120" s="1415"/>
      <c r="Y120" s="1415"/>
      <c r="Z120" s="1415"/>
      <c r="AA120" s="1415"/>
      <c r="AB120" s="1415"/>
      <c r="AC120" s="1415"/>
      <c r="AD120" s="1415"/>
      <c r="AE120" s="1415"/>
      <c r="AF120" s="1415"/>
      <c r="AG120" s="1415"/>
      <c r="AH120" s="1415"/>
      <c r="AI120" s="1415"/>
      <c r="AJ120" s="1415"/>
      <c r="AK120" s="1415"/>
      <c r="AL120" s="1415"/>
      <c r="AM120" s="1415"/>
      <c r="AN120" s="1415"/>
      <c r="AO120" s="1416"/>
      <c r="AP120" s="1369"/>
      <c r="AQ120" s="1370"/>
      <c r="AR120" s="1370"/>
      <c r="AS120" s="1370"/>
      <c r="AT120" s="1370"/>
      <c r="AU120" s="1370"/>
      <c r="AV120" s="1370"/>
      <c r="AW120" s="1370"/>
      <c r="AX120" s="1370"/>
      <c r="AY120" s="1370"/>
      <c r="AZ120" s="1370"/>
      <c r="BA120" s="1370"/>
      <c r="BB120" s="1370"/>
      <c r="BC120" s="1371"/>
      <c r="BD120" s="1373"/>
      <c r="BE120" s="1473"/>
      <c r="BF120" s="1474"/>
      <c r="BG120" s="1474"/>
      <c r="BH120" s="1474"/>
      <c r="BI120" s="1437"/>
      <c r="BJ120" s="1437"/>
      <c r="BK120" s="1437"/>
      <c r="BL120" s="1437"/>
      <c r="BM120" s="1437"/>
      <c r="BN120" s="1437"/>
      <c r="BO120" s="1437"/>
      <c r="BP120" s="1437"/>
      <c r="BQ120" s="1437"/>
      <c r="BR120" s="1437"/>
      <c r="BS120" s="1437"/>
      <c r="BT120" s="1437"/>
      <c r="BU120" s="1437"/>
      <c r="BV120" s="1437"/>
      <c r="BW120" s="1437"/>
      <c r="BX120" s="1329"/>
      <c r="BY120" s="1329"/>
      <c r="BZ120" s="1329"/>
      <c r="CA120" s="1329"/>
      <c r="CB120" s="1453"/>
      <c r="CC120" s="1453"/>
      <c r="CD120" s="1453"/>
      <c r="CE120" s="1453"/>
      <c r="CF120" s="1453"/>
      <c r="CG120" s="1453"/>
      <c r="CH120" s="1453"/>
      <c r="CI120" s="1453"/>
      <c r="CJ120" s="1453"/>
      <c r="CK120" s="1453"/>
      <c r="CL120" s="1453"/>
      <c r="CM120" s="1453"/>
      <c r="CN120" s="1453"/>
      <c r="CO120" s="1454"/>
      <c r="CP120" s="1306"/>
      <c r="CQ120" s="1307"/>
      <c r="CR120" s="1307"/>
      <c r="CS120" s="1307"/>
    </row>
    <row r="121" spans="1:97" ht="6" customHeight="1">
      <c r="A121" s="1372"/>
      <c r="B121" s="1372"/>
      <c r="C121" s="1372"/>
      <c r="D121" s="1372"/>
      <c r="E121" s="1574" t="s">
        <v>9</v>
      </c>
      <c r="F121" s="1574"/>
      <c r="G121" s="1574"/>
      <c r="H121" s="1574"/>
      <c r="I121" s="1574"/>
      <c r="J121" s="1574"/>
      <c r="K121" s="1574"/>
      <c r="L121" s="1574"/>
      <c r="M121" s="1574"/>
      <c r="N121" s="1574"/>
      <c r="O121" s="1574"/>
      <c r="P121" s="1574"/>
      <c r="Q121" s="1574"/>
      <c r="R121" s="1574"/>
      <c r="S121" s="1574"/>
      <c r="T121" s="1574"/>
      <c r="U121" s="1574"/>
      <c r="V121" s="1574"/>
      <c r="W121" s="1574"/>
      <c r="X121" s="1574"/>
      <c r="Y121" s="1574"/>
      <c r="Z121" s="1574"/>
      <c r="AA121" s="1574"/>
      <c r="AB121" s="1574"/>
      <c r="AC121" s="1574"/>
      <c r="AD121" s="1574"/>
      <c r="AE121" s="1574"/>
      <c r="AF121" s="1574"/>
      <c r="AG121" s="1574"/>
      <c r="AH121" s="1574"/>
      <c r="AI121" s="1574"/>
      <c r="AJ121" s="1574"/>
      <c r="AK121" s="1438"/>
      <c r="AL121" s="1438"/>
      <c r="AM121" s="1438"/>
      <c r="AN121" s="1438"/>
      <c r="AO121" s="1438"/>
      <c r="AP121" s="1438"/>
      <c r="AQ121" s="1439"/>
      <c r="AR121" s="1442" t="str">
        <f>IF(SUM(AU88,AU93,AU98,AU103)=0,"",SUM(AU88,AU93,AU98,AU103)*10000)</f>
        <v/>
      </c>
      <c r="AS121" s="1443"/>
      <c r="AT121" s="1443"/>
      <c r="AU121" s="1443"/>
      <c r="AV121" s="1443"/>
      <c r="AW121" s="1443"/>
      <c r="AX121" s="1443"/>
      <c r="AY121" s="1443"/>
      <c r="AZ121" s="1443"/>
      <c r="BA121" s="1443"/>
      <c r="BB121" s="1443"/>
      <c r="BC121" s="1443"/>
      <c r="BD121" s="1373"/>
      <c r="BE121" s="1473"/>
      <c r="BF121" s="1474"/>
      <c r="BG121" s="1474"/>
      <c r="BH121" s="1474"/>
      <c r="BI121" s="1437"/>
      <c r="BJ121" s="1437"/>
      <c r="BK121" s="1437"/>
      <c r="BL121" s="1437"/>
      <c r="BM121" s="1437"/>
      <c r="BN121" s="1437"/>
      <c r="BO121" s="1437"/>
      <c r="BP121" s="1437"/>
      <c r="BQ121" s="1437"/>
      <c r="BR121" s="1437"/>
      <c r="BS121" s="1437"/>
      <c r="BT121" s="1437"/>
      <c r="BU121" s="1437"/>
      <c r="BV121" s="1437"/>
      <c r="BW121" s="1437"/>
      <c r="BX121" s="1329"/>
      <c r="BY121" s="1329"/>
      <c r="BZ121" s="1329"/>
      <c r="CA121" s="1329"/>
      <c r="CB121" s="1453"/>
      <c r="CC121" s="1453"/>
      <c r="CD121" s="1453"/>
      <c r="CE121" s="1453"/>
      <c r="CF121" s="1453"/>
      <c r="CG121" s="1453"/>
      <c r="CH121" s="1453"/>
      <c r="CI121" s="1453"/>
      <c r="CJ121" s="1453"/>
      <c r="CK121" s="1453"/>
      <c r="CL121" s="1453"/>
      <c r="CM121" s="1453"/>
      <c r="CN121" s="1453"/>
      <c r="CO121" s="1454"/>
      <c r="CP121" s="1306"/>
      <c r="CQ121" s="1307"/>
      <c r="CR121" s="1307"/>
      <c r="CS121" s="1307"/>
    </row>
    <row r="122" spans="1:97" ht="6" customHeight="1">
      <c r="A122" s="1372"/>
      <c r="B122" s="1372"/>
      <c r="C122" s="1372"/>
      <c r="D122" s="1372"/>
      <c r="E122" s="1575"/>
      <c r="F122" s="1575"/>
      <c r="G122" s="1575"/>
      <c r="H122" s="1575"/>
      <c r="I122" s="1575"/>
      <c r="J122" s="1575"/>
      <c r="K122" s="1575"/>
      <c r="L122" s="1575"/>
      <c r="M122" s="1575"/>
      <c r="N122" s="1575"/>
      <c r="O122" s="1575"/>
      <c r="P122" s="1575"/>
      <c r="Q122" s="1575"/>
      <c r="R122" s="1575"/>
      <c r="S122" s="1575"/>
      <c r="T122" s="1575"/>
      <c r="U122" s="1575"/>
      <c r="V122" s="1575"/>
      <c r="W122" s="1575"/>
      <c r="X122" s="1575"/>
      <c r="Y122" s="1575"/>
      <c r="Z122" s="1575"/>
      <c r="AA122" s="1575"/>
      <c r="AB122" s="1575"/>
      <c r="AC122" s="1575"/>
      <c r="AD122" s="1575"/>
      <c r="AE122" s="1575"/>
      <c r="AF122" s="1575"/>
      <c r="AG122" s="1575"/>
      <c r="AH122" s="1575"/>
      <c r="AI122" s="1575"/>
      <c r="AJ122" s="1575"/>
      <c r="AK122" s="1440"/>
      <c r="AL122" s="1440"/>
      <c r="AM122" s="1440"/>
      <c r="AN122" s="1440"/>
      <c r="AO122" s="1440"/>
      <c r="AP122" s="1440"/>
      <c r="AQ122" s="1441"/>
      <c r="AR122" s="1444"/>
      <c r="AS122" s="1445"/>
      <c r="AT122" s="1445"/>
      <c r="AU122" s="1445"/>
      <c r="AV122" s="1445"/>
      <c r="AW122" s="1445"/>
      <c r="AX122" s="1445"/>
      <c r="AY122" s="1445"/>
      <c r="AZ122" s="1445"/>
      <c r="BA122" s="1445"/>
      <c r="BB122" s="1445"/>
      <c r="BC122" s="1445"/>
      <c r="BD122" s="1373"/>
      <c r="BE122" s="1473"/>
      <c r="BF122" s="1474"/>
      <c r="BG122" s="1474"/>
      <c r="BH122" s="1474"/>
      <c r="BI122" s="1437" t="s">
        <v>22</v>
      </c>
      <c r="BJ122" s="1437"/>
      <c r="BK122" s="1437"/>
      <c r="BL122" s="1437"/>
      <c r="BM122" s="1437"/>
      <c r="BN122" s="1437"/>
      <c r="BO122" s="1437"/>
      <c r="BP122" s="1437"/>
      <c r="BQ122" s="1437"/>
      <c r="BR122" s="1437"/>
      <c r="BS122" s="1437"/>
      <c r="BT122" s="1437"/>
      <c r="BU122" s="1437"/>
      <c r="BV122" s="1437"/>
      <c r="BW122" s="1437"/>
      <c r="BX122" s="1329" t="s">
        <v>21</v>
      </c>
      <c r="BY122" s="1329"/>
      <c r="BZ122" s="1329"/>
      <c r="CA122" s="1329"/>
      <c r="CB122" s="1453">
        <f>IF(CB95&lt;=24000000,430000,IF(CB95&lt;=24500000,290000,IF(CB95&lt;=25000000,150000,0)))</f>
        <v>430000</v>
      </c>
      <c r="CC122" s="1453"/>
      <c r="CD122" s="1453"/>
      <c r="CE122" s="1453"/>
      <c r="CF122" s="1453"/>
      <c r="CG122" s="1453"/>
      <c r="CH122" s="1453"/>
      <c r="CI122" s="1453"/>
      <c r="CJ122" s="1453"/>
      <c r="CK122" s="1453"/>
      <c r="CL122" s="1453"/>
      <c r="CM122" s="1453"/>
      <c r="CN122" s="1453"/>
      <c r="CO122" s="1454"/>
      <c r="CP122" s="1306"/>
      <c r="CQ122" s="1307"/>
      <c r="CR122" s="1307"/>
      <c r="CS122" s="1307"/>
    </row>
    <row r="123" spans="1:97" ht="6" customHeight="1">
      <c r="A123" s="1372"/>
      <c r="B123" s="1372"/>
      <c r="C123" s="1372"/>
      <c r="D123" s="1372"/>
      <c r="E123" s="1575"/>
      <c r="F123" s="1575"/>
      <c r="G123" s="1575"/>
      <c r="H123" s="1575"/>
      <c r="I123" s="1575"/>
      <c r="J123" s="1575"/>
      <c r="K123" s="1575"/>
      <c r="L123" s="1575"/>
      <c r="M123" s="1575"/>
      <c r="N123" s="1575"/>
      <c r="O123" s="1575"/>
      <c r="P123" s="1575"/>
      <c r="Q123" s="1575"/>
      <c r="R123" s="1575"/>
      <c r="S123" s="1575"/>
      <c r="T123" s="1575"/>
      <c r="U123" s="1575"/>
      <c r="V123" s="1575"/>
      <c r="W123" s="1575"/>
      <c r="X123" s="1575"/>
      <c r="Y123" s="1575"/>
      <c r="Z123" s="1575"/>
      <c r="AA123" s="1575"/>
      <c r="AB123" s="1575"/>
      <c r="AC123" s="1575"/>
      <c r="AD123" s="1575"/>
      <c r="AE123" s="1575"/>
      <c r="AF123" s="1575"/>
      <c r="AG123" s="1575"/>
      <c r="AH123" s="1575"/>
      <c r="AI123" s="1575"/>
      <c r="AJ123" s="1575"/>
      <c r="AK123" s="1440"/>
      <c r="AL123" s="1440"/>
      <c r="AM123" s="1440"/>
      <c r="AN123" s="1440"/>
      <c r="AO123" s="1440"/>
      <c r="AP123" s="1440"/>
      <c r="AQ123" s="1441"/>
      <c r="AR123" s="1444"/>
      <c r="AS123" s="1445"/>
      <c r="AT123" s="1445"/>
      <c r="AU123" s="1445"/>
      <c r="AV123" s="1445"/>
      <c r="AW123" s="1445"/>
      <c r="AX123" s="1445"/>
      <c r="AY123" s="1445"/>
      <c r="AZ123" s="1445"/>
      <c r="BA123" s="1445"/>
      <c r="BB123" s="1445"/>
      <c r="BC123" s="1445"/>
      <c r="BD123" s="1373"/>
      <c r="BE123" s="1473"/>
      <c r="BF123" s="1474"/>
      <c r="BG123" s="1474"/>
      <c r="BH123" s="1474"/>
      <c r="BI123" s="1437"/>
      <c r="BJ123" s="1437"/>
      <c r="BK123" s="1437"/>
      <c r="BL123" s="1437"/>
      <c r="BM123" s="1437"/>
      <c r="BN123" s="1437"/>
      <c r="BO123" s="1437"/>
      <c r="BP123" s="1437"/>
      <c r="BQ123" s="1437"/>
      <c r="BR123" s="1437"/>
      <c r="BS123" s="1437"/>
      <c r="BT123" s="1437"/>
      <c r="BU123" s="1437"/>
      <c r="BV123" s="1437"/>
      <c r="BW123" s="1437"/>
      <c r="BX123" s="1329"/>
      <c r="BY123" s="1329"/>
      <c r="BZ123" s="1329"/>
      <c r="CA123" s="1329"/>
      <c r="CB123" s="1453"/>
      <c r="CC123" s="1453"/>
      <c r="CD123" s="1453"/>
      <c r="CE123" s="1453"/>
      <c r="CF123" s="1453"/>
      <c r="CG123" s="1453"/>
      <c r="CH123" s="1453"/>
      <c r="CI123" s="1453"/>
      <c r="CJ123" s="1453"/>
      <c r="CK123" s="1453"/>
      <c r="CL123" s="1453"/>
      <c r="CM123" s="1453"/>
      <c r="CN123" s="1453"/>
      <c r="CO123" s="1454"/>
      <c r="CP123" s="1306"/>
      <c r="CQ123" s="1307"/>
      <c r="CR123" s="1307"/>
      <c r="CS123" s="1307"/>
    </row>
    <row r="124" spans="1:97" ht="6" customHeight="1">
      <c r="A124" s="1372"/>
      <c r="B124" s="1372"/>
      <c r="C124" s="1372"/>
      <c r="D124" s="1372"/>
      <c r="E124" s="1576"/>
      <c r="F124" s="1576"/>
      <c r="G124" s="1576"/>
      <c r="H124" s="1576"/>
      <c r="I124" s="1576"/>
      <c r="J124" s="1576"/>
      <c r="K124" s="1576"/>
      <c r="L124" s="1576"/>
      <c r="M124" s="1576"/>
      <c r="N124" s="1576"/>
      <c r="O124" s="1576"/>
      <c r="P124" s="1576"/>
      <c r="Q124" s="1576"/>
      <c r="R124" s="1576"/>
      <c r="S124" s="1576"/>
      <c r="T124" s="1576"/>
      <c r="U124" s="1576"/>
      <c r="V124" s="1576"/>
      <c r="W124" s="1576"/>
      <c r="X124" s="1576"/>
      <c r="Y124" s="1576"/>
      <c r="Z124" s="1576"/>
      <c r="AA124" s="1576"/>
      <c r="AB124" s="1576"/>
      <c r="AC124" s="1576"/>
      <c r="AD124" s="1576"/>
      <c r="AE124" s="1576"/>
      <c r="AF124" s="1576"/>
      <c r="AG124" s="1576"/>
      <c r="AH124" s="1576"/>
      <c r="AI124" s="1576"/>
      <c r="AJ124" s="1576"/>
      <c r="AK124" s="1446"/>
      <c r="AL124" s="1446"/>
      <c r="AM124" s="1446"/>
      <c r="AN124" s="1446"/>
      <c r="AO124" s="1446"/>
      <c r="AP124" s="1446"/>
      <c r="AQ124" s="1446"/>
      <c r="AR124" s="1446"/>
      <c r="AS124" s="1446"/>
      <c r="AT124" s="1446"/>
      <c r="AU124" s="1446"/>
      <c r="AV124" s="1446"/>
      <c r="AW124" s="1446"/>
      <c r="AX124" s="1446"/>
      <c r="AY124" s="1446"/>
      <c r="AZ124" s="1446"/>
      <c r="BA124" s="1446"/>
      <c r="BB124" s="1446"/>
      <c r="BC124" s="1446"/>
      <c r="BD124" s="1373"/>
      <c r="BE124" s="1473"/>
      <c r="BF124" s="1474"/>
      <c r="BG124" s="1474"/>
      <c r="BH124" s="1474"/>
      <c r="BI124" s="1437"/>
      <c r="BJ124" s="1437"/>
      <c r="BK124" s="1437"/>
      <c r="BL124" s="1437"/>
      <c r="BM124" s="1437"/>
      <c r="BN124" s="1437"/>
      <c r="BO124" s="1437"/>
      <c r="BP124" s="1437"/>
      <c r="BQ124" s="1437"/>
      <c r="BR124" s="1437"/>
      <c r="BS124" s="1437"/>
      <c r="BT124" s="1437"/>
      <c r="BU124" s="1437"/>
      <c r="BV124" s="1437"/>
      <c r="BW124" s="1437"/>
      <c r="BX124" s="1329"/>
      <c r="BY124" s="1329"/>
      <c r="BZ124" s="1329"/>
      <c r="CA124" s="1329"/>
      <c r="CB124" s="1453"/>
      <c r="CC124" s="1453"/>
      <c r="CD124" s="1453"/>
      <c r="CE124" s="1453"/>
      <c r="CF124" s="1453"/>
      <c r="CG124" s="1453"/>
      <c r="CH124" s="1453"/>
      <c r="CI124" s="1453"/>
      <c r="CJ124" s="1453"/>
      <c r="CK124" s="1453"/>
      <c r="CL124" s="1453"/>
      <c r="CM124" s="1453"/>
      <c r="CN124" s="1453"/>
      <c r="CO124" s="1454"/>
      <c r="CP124" s="1306"/>
      <c r="CQ124" s="1307"/>
      <c r="CR124" s="1307"/>
      <c r="CS124" s="1307"/>
    </row>
    <row r="125" spans="1:97" ht="6" customHeight="1">
      <c r="A125" s="1372"/>
      <c r="B125" s="1372"/>
      <c r="C125" s="1372"/>
      <c r="D125" s="1372"/>
      <c r="E125" s="1447" t="s">
        <v>8</v>
      </c>
      <c r="F125" s="1448"/>
      <c r="G125" s="1448"/>
      <c r="H125" s="1448"/>
      <c r="I125" s="1448"/>
      <c r="J125" s="1448"/>
      <c r="K125" s="1448"/>
      <c r="L125" s="1448"/>
      <c r="M125" s="1433" t="s">
        <v>7</v>
      </c>
      <c r="N125" s="1433"/>
      <c r="O125" s="1433"/>
      <c r="P125" s="1433"/>
      <c r="Q125" s="1433"/>
      <c r="R125" s="1433"/>
      <c r="S125" s="1433"/>
      <c r="T125" s="1433"/>
      <c r="U125" s="1433"/>
      <c r="V125" s="1433"/>
      <c r="W125" s="1433"/>
      <c r="X125" s="1433" t="s">
        <v>6</v>
      </c>
      <c r="Y125" s="1433"/>
      <c r="Z125" s="1433"/>
      <c r="AA125" s="1433"/>
      <c r="AB125" s="1433"/>
      <c r="AC125" s="1433"/>
      <c r="AD125" s="1433"/>
      <c r="AE125" s="1433"/>
      <c r="AF125" s="1433"/>
      <c r="AG125" s="1433"/>
      <c r="AH125" s="1433"/>
      <c r="AI125" s="1433"/>
      <c r="AJ125" s="1433"/>
      <c r="AK125" s="1433" t="s">
        <v>5</v>
      </c>
      <c r="AL125" s="1433"/>
      <c r="AM125" s="1433"/>
      <c r="AN125" s="1433"/>
      <c r="AO125" s="1433"/>
      <c r="AP125" s="1433"/>
      <c r="AQ125" s="1433"/>
      <c r="AR125" s="1433"/>
      <c r="AS125" s="1433"/>
      <c r="AT125" s="1433"/>
      <c r="AU125" s="1433"/>
      <c r="AV125" s="1433"/>
      <c r="AW125" s="1433"/>
      <c r="AX125" s="1433"/>
      <c r="AY125" s="1433"/>
      <c r="AZ125" s="1433"/>
      <c r="BA125" s="1433"/>
      <c r="BB125" s="1433"/>
      <c r="BC125" s="1451"/>
      <c r="BD125" s="1373"/>
      <c r="BE125" s="1473"/>
      <c r="BF125" s="1474"/>
      <c r="BG125" s="1474"/>
      <c r="BH125" s="1474"/>
      <c r="BI125" s="1329" t="s">
        <v>20</v>
      </c>
      <c r="BJ125" s="1329"/>
      <c r="BK125" s="1329"/>
      <c r="BL125" s="1329"/>
      <c r="BM125" s="1329"/>
      <c r="BN125" s="1329"/>
      <c r="BO125" s="1329"/>
      <c r="BP125" s="1329"/>
      <c r="BQ125" s="1329"/>
      <c r="BR125" s="1329"/>
      <c r="BS125" s="1329"/>
      <c r="BT125" s="1329"/>
      <c r="BU125" s="1329"/>
      <c r="BV125" s="1329"/>
      <c r="BW125" s="1329"/>
      <c r="BX125" s="1329" t="s">
        <v>160</v>
      </c>
      <c r="BY125" s="1329"/>
      <c r="BZ125" s="1329"/>
      <c r="CA125" s="1329"/>
      <c r="CB125" s="1453">
        <f>SUM(CB98:CO124)</f>
        <v>430000</v>
      </c>
      <c r="CC125" s="1453"/>
      <c r="CD125" s="1453"/>
      <c r="CE125" s="1453"/>
      <c r="CF125" s="1453"/>
      <c r="CG125" s="1453"/>
      <c r="CH125" s="1453"/>
      <c r="CI125" s="1453"/>
      <c r="CJ125" s="1453"/>
      <c r="CK125" s="1453"/>
      <c r="CL125" s="1453"/>
      <c r="CM125" s="1453"/>
      <c r="CN125" s="1453"/>
      <c r="CO125" s="1454"/>
      <c r="CP125" s="1306"/>
      <c r="CQ125" s="1307"/>
      <c r="CR125" s="1307"/>
      <c r="CS125" s="1307"/>
    </row>
    <row r="126" spans="1:97" ht="6" customHeight="1">
      <c r="A126" s="1372"/>
      <c r="B126" s="1372"/>
      <c r="C126" s="1372"/>
      <c r="D126" s="1372"/>
      <c r="E126" s="1449"/>
      <c r="F126" s="1450"/>
      <c r="G126" s="1450"/>
      <c r="H126" s="1450"/>
      <c r="I126" s="1450"/>
      <c r="J126" s="1450"/>
      <c r="K126" s="1450"/>
      <c r="L126" s="1450"/>
      <c r="M126" s="1378"/>
      <c r="N126" s="1378"/>
      <c r="O126" s="1378"/>
      <c r="P126" s="1378"/>
      <c r="Q126" s="1378"/>
      <c r="R126" s="1378"/>
      <c r="S126" s="1378"/>
      <c r="T126" s="1378"/>
      <c r="U126" s="1378"/>
      <c r="V126" s="1378"/>
      <c r="W126" s="1378"/>
      <c r="X126" s="1378"/>
      <c r="Y126" s="1378"/>
      <c r="Z126" s="1378"/>
      <c r="AA126" s="1378"/>
      <c r="AB126" s="1378"/>
      <c r="AC126" s="1378"/>
      <c r="AD126" s="1378"/>
      <c r="AE126" s="1378"/>
      <c r="AF126" s="1378"/>
      <c r="AG126" s="1378"/>
      <c r="AH126" s="1378"/>
      <c r="AI126" s="1378"/>
      <c r="AJ126" s="1378"/>
      <c r="AK126" s="1378"/>
      <c r="AL126" s="1378"/>
      <c r="AM126" s="1378"/>
      <c r="AN126" s="1378"/>
      <c r="AO126" s="1378"/>
      <c r="AP126" s="1378"/>
      <c r="AQ126" s="1378"/>
      <c r="AR126" s="1378"/>
      <c r="AS126" s="1378"/>
      <c r="AT126" s="1378"/>
      <c r="AU126" s="1378"/>
      <c r="AV126" s="1378"/>
      <c r="AW126" s="1378"/>
      <c r="AX126" s="1378"/>
      <c r="AY126" s="1378"/>
      <c r="AZ126" s="1378"/>
      <c r="BA126" s="1378"/>
      <c r="BB126" s="1378"/>
      <c r="BC126" s="1436"/>
      <c r="BD126" s="1373"/>
      <c r="BE126" s="1473"/>
      <c r="BF126" s="1474"/>
      <c r="BG126" s="1474"/>
      <c r="BH126" s="1474"/>
      <c r="BI126" s="1329"/>
      <c r="BJ126" s="1329"/>
      <c r="BK126" s="1329"/>
      <c r="BL126" s="1329"/>
      <c r="BM126" s="1329"/>
      <c r="BN126" s="1329"/>
      <c r="BO126" s="1329"/>
      <c r="BP126" s="1329"/>
      <c r="BQ126" s="1329"/>
      <c r="BR126" s="1329"/>
      <c r="BS126" s="1329"/>
      <c r="BT126" s="1329"/>
      <c r="BU126" s="1329"/>
      <c r="BV126" s="1329"/>
      <c r="BW126" s="1329"/>
      <c r="BX126" s="1329"/>
      <c r="BY126" s="1329"/>
      <c r="BZ126" s="1329"/>
      <c r="CA126" s="1329"/>
      <c r="CB126" s="1453"/>
      <c r="CC126" s="1453"/>
      <c r="CD126" s="1453"/>
      <c r="CE126" s="1453"/>
      <c r="CF126" s="1453"/>
      <c r="CG126" s="1453"/>
      <c r="CH126" s="1453"/>
      <c r="CI126" s="1453"/>
      <c r="CJ126" s="1453"/>
      <c r="CK126" s="1453"/>
      <c r="CL126" s="1453"/>
      <c r="CM126" s="1453"/>
      <c r="CN126" s="1453"/>
      <c r="CO126" s="1454"/>
      <c r="CP126" s="1306"/>
      <c r="CQ126" s="1307"/>
      <c r="CR126" s="1307"/>
      <c r="CS126" s="1307"/>
    </row>
    <row r="127" spans="1:97" ht="6" customHeight="1">
      <c r="A127" s="1372"/>
      <c r="B127" s="1372"/>
      <c r="C127" s="1372"/>
      <c r="D127" s="1372"/>
      <c r="E127" s="1449"/>
      <c r="F127" s="1450"/>
      <c r="G127" s="1450"/>
      <c r="H127" s="1450"/>
      <c r="I127" s="1450"/>
      <c r="J127" s="1450"/>
      <c r="K127" s="1450"/>
      <c r="L127" s="1450"/>
      <c r="M127" s="1329" t="str">
        <f>IF(所得控除等!D154&lt;&gt;"",所得控除等!D154,"")</f>
        <v/>
      </c>
      <c r="N127" s="1329"/>
      <c r="O127" s="1329"/>
      <c r="P127" s="1329"/>
      <c r="Q127" s="1329"/>
      <c r="R127" s="1329"/>
      <c r="S127" s="1329"/>
      <c r="T127" s="1329"/>
      <c r="U127" s="1329"/>
      <c r="V127" s="1329"/>
      <c r="W127" s="1329"/>
      <c r="X127" s="1329" t="str">
        <f>IF(OR(所得控除等!J154="",所得控除等!M154="",所得控除等!N154="",所得控除等!O154=""),"",CONCATENATE(所得控除等!J154,所得控除等!M154,所得控除等!M153,所得控除等!N154,所得控除等!N153,所得控除等!O154,所得控除等!O153))</f>
        <v/>
      </c>
      <c r="Y127" s="1329"/>
      <c r="Z127" s="1329"/>
      <c r="AA127" s="1329"/>
      <c r="AB127" s="1329"/>
      <c r="AC127" s="1329"/>
      <c r="AD127" s="1329"/>
      <c r="AE127" s="1329"/>
      <c r="AF127" s="1329"/>
      <c r="AG127" s="1329"/>
      <c r="AH127" s="1329"/>
      <c r="AI127" s="1329"/>
      <c r="AJ127" s="1329"/>
      <c r="AK127" s="1329" t="str">
        <f>IF(所得控除等!P154&lt;&gt;"",所得控除等!P154,"")</f>
        <v/>
      </c>
      <c r="AL127" s="1329"/>
      <c r="AM127" s="1329"/>
      <c r="AN127" s="1329"/>
      <c r="AO127" s="1329"/>
      <c r="AP127" s="1329"/>
      <c r="AQ127" s="1329"/>
      <c r="AR127" s="1329"/>
      <c r="AS127" s="1329"/>
      <c r="AT127" s="1329"/>
      <c r="AU127" s="1329"/>
      <c r="AV127" s="1329"/>
      <c r="AW127" s="1329"/>
      <c r="AX127" s="1329"/>
      <c r="AY127" s="1329"/>
      <c r="AZ127" s="1329"/>
      <c r="BA127" s="1329"/>
      <c r="BB127" s="1329"/>
      <c r="BC127" s="1377"/>
      <c r="BD127" s="1373"/>
      <c r="BE127" s="1473"/>
      <c r="BF127" s="1474"/>
      <c r="BG127" s="1474"/>
      <c r="BH127" s="1474"/>
      <c r="BI127" s="1329"/>
      <c r="BJ127" s="1329"/>
      <c r="BK127" s="1329"/>
      <c r="BL127" s="1329"/>
      <c r="BM127" s="1329"/>
      <c r="BN127" s="1329"/>
      <c r="BO127" s="1329"/>
      <c r="BP127" s="1329"/>
      <c r="BQ127" s="1329"/>
      <c r="BR127" s="1329"/>
      <c r="BS127" s="1329"/>
      <c r="BT127" s="1329"/>
      <c r="BU127" s="1329"/>
      <c r="BV127" s="1329"/>
      <c r="BW127" s="1329"/>
      <c r="BX127" s="1329"/>
      <c r="BY127" s="1329"/>
      <c r="BZ127" s="1329"/>
      <c r="CA127" s="1329"/>
      <c r="CB127" s="1453"/>
      <c r="CC127" s="1453"/>
      <c r="CD127" s="1453"/>
      <c r="CE127" s="1453"/>
      <c r="CF127" s="1453"/>
      <c r="CG127" s="1453"/>
      <c r="CH127" s="1453"/>
      <c r="CI127" s="1453"/>
      <c r="CJ127" s="1453"/>
      <c r="CK127" s="1453"/>
      <c r="CL127" s="1453"/>
      <c r="CM127" s="1453"/>
      <c r="CN127" s="1453"/>
      <c r="CO127" s="1454"/>
      <c r="CP127" s="1306"/>
      <c r="CQ127" s="1307"/>
      <c r="CR127" s="1307"/>
      <c r="CS127" s="1307"/>
    </row>
    <row r="128" spans="1:97" ht="6" customHeight="1">
      <c r="A128" s="1372"/>
      <c r="B128" s="1372"/>
      <c r="C128" s="1372"/>
      <c r="D128" s="1372"/>
      <c r="E128" s="1449"/>
      <c r="F128" s="1450"/>
      <c r="G128" s="1450"/>
      <c r="H128" s="1450"/>
      <c r="I128" s="1450"/>
      <c r="J128" s="1450"/>
      <c r="K128" s="1450"/>
      <c r="L128" s="1450"/>
      <c r="M128" s="1329"/>
      <c r="N128" s="1329"/>
      <c r="O128" s="1329"/>
      <c r="P128" s="1329"/>
      <c r="Q128" s="1329"/>
      <c r="R128" s="1329"/>
      <c r="S128" s="1329"/>
      <c r="T128" s="1329"/>
      <c r="U128" s="1329"/>
      <c r="V128" s="1329"/>
      <c r="W128" s="1329"/>
      <c r="X128" s="1329"/>
      <c r="Y128" s="1329"/>
      <c r="Z128" s="1329"/>
      <c r="AA128" s="1329"/>
      <c r="AB128" s="1329"/>
      <c r="AC128" s="1329"/>
      <c r="AD128" s="1329"/>
      <c r="AE128" s="1329"/>
      <c r="AF128" s="1329"/>
      <c r="AG128" s="1329"/>
      <c r="AH128" s="1329"/>
      <c r="AI128" s="1329"/>
      <c r="AJ128" s="1329"/>
      <c r="AK128" s="1329"/>
      <c r="AL128" s="1329"/>
      <c r="AM128" s="1329"/>
      <c r="AN128" s="1329"/>
      <c r="AO128" s="1329"/>
      <c r="AP128" s="1329"/>
      <c r="AQ128" s="1329"/>
      <c r="AR128" s="1329"/>
      <c r="AS128" s="1329"/>
      <c r="AT128" s="1329"/>
      <c r="AU128" s="1329"/>
      <c r="AV128" s="1329"/>
      <c r="AW128" s="1329"/>
      <c r="AX128" s="1329"/>
      <c r="AY128" s="1329"/>
      <c r="AZ128" s="1329"/>
      <c r="BA128" s="1329"/>
      <c r="BB128" s="1329"/>
      <c r="BC128" s="1377"/>
      <c r="BD128" s="1373"/>
      <c r="BE128" s="1473"/>
      <c r="BF128" s="1474"/>
      <c r="BG128" s="1474"/>
      <c r="BH128" s="1474"/>
      <c r="BI128" s="1437" t="s">
        <v>19</v>
      </c>
      <c r="BJ128" s="1437"/>
      <c r="BK128" s="1437"/>
      <c r="BL128" s="1437"/>
      <c r="BM128" s="1437"/>
      <c r="BN128" s="1437"/>
      <c r="BO128" s="1437"/>
      <c r="BP128" s="1437"/>
      <c r="BQ128" s="1437"/>
      <c r="BR128" s="1437"/>
      <c r="BS128" s="1437"/>
      <c r="BT128" s="1437"/>
      <c r="BU128" s="1437"/>
      <c r="BV128" s="1437"/>
      <c r="BW128" s="1437"/>
      <c r="BX128" s="1329" t="s">
        <v>18</v>
      </c>
      <c r="BY128" s="1329"/>
      <c r="BZ128" s="1329"/>
      <c r="CA128" s="1329"/>
      <c r="CB128" s="1453" t="str">
        <f>IF(所得控除等!O159=0,"",所得控除等!O159)</f>
        <v/>
      </c>
      <c r="CC128" s="1453"/>
      <c r="CD128" s="1453"/>
      <c r="CE128" s="1453"/>
      <c r="CF128" s="1453"/>
      <c r="CG128" s="1453"/>
      <c r="CH128" s="1453"/>
      <c r="CI128" s="1453"/>
      <c r="CJ128" s="1453"/>
      <c r="CK128" s="1453"/>
      <c r="CL128" s="1453"/>
      <c r="CM128" s="1453"/>
      <c r="CN128" s="1453"/>
      <c r="CO128" s="1454"/>
      <c r="CP128" s="1306"/>
      <c r="CQ128" s="1307"/>
      <c r="CR128" s="1307"/>
      <c r="CS128" s="1307"/>
    </row>
    <row r="129" spans="1:103" ht="6" customHeight="1">
      <c r="A129" s="1372"/>
      <c r="B129" s="1372"/>
      <c r="C129" s="1372"/>
      <c r="D129" s="1372"/>
      <c r="E129" s="1449"/>
      <c r="F129" s="1450"/>
      <c r="G129" s="1450"/>
      <c r="H129" s="1450"/>
      <c r="I129" s="1450"/>
      <c r="J129" s="1450"/>
      <c r="K129" s="1450"/>
      <c r="L129" s="1450"/>
      <c r="M129" s="1329"/>
      <c r="N129" s="1329"/>
      <c r="O129" s="1329"/>
      <c r="P129" s="1329"/>
      <c r="Q129" s="1329"/>
      <c r="R129" s="1329"/>
      <c r="S129" s="1329"/>
      <c r="T129" s="1329"/>
      <c r="U129" s="1329"/>
      <c r="V129" s="1329"/>
      <c r="W129" s="1329"/>
      <c r="X129" s="1329"/>
      <c r="Y129" s="1329"/>
      <c r="Z129" s="1329"/>
      <c r="AA129" s="1329"/>
      <c r="AB129" s="1329"/>
      <c r="AC129" s="1329"/>
      <c r="AD129" s="1329"/>
      <c r="AE129" s="1329"/>
      <c r="AF129" s="1329"/>
      <c r="AG129" s="1329"/>
      <c r="AH129" s="1329"/>
      <c r="AI129" s="1329"/>
      <c r="AJ129" s="1329"/>
      <c r="AK129" s="1329"/>
      <c r="AL129" s="1329"/>
      <c r="AM129" s="1329"/>
      <c r="AN129" s="1329"/>
      <c r="AO129" s="1329"/>
      <c r="AP129" s="1329"/>
      <c r="AQ129" s="1329"/>
      <c r="AR129" s="1329"/>
      <c r="AS129" s="1329"/>
      <c r="AT129" s="1329"/>
      <c r="AU129" s="1329"/>
      <c r="AV129" s="1329"/>
      <c r="AW129" s="1329"/>
      <c r="AX129" s="1329"/>
      <c r="AY129" s="1329"/>
      <c r="AZ129" s="1329"/>
      <c r="BA129" s="1329"/>
      <c r="BB129" s="1329"/>
      <c r="BC129" s="1377"/>
      <c r="BD129" s="1373"/>
      <c r="BE129" s="1473"/>
      <c r="BF129" s="1474"/>
      <c r="BG129" s="1474"/>
      <c r="BH129" s="1474"/>
      <c r="BI129" s="1437"/>
      <c r="BJ129" s="1437"/>
      <c r="BK129" s="1437"/>
      <c r="BL129" s="1437"/>
      <c r="BM129" s="1437"/>
      <c r="BN129" s="1437"/>
      <c r="BO129" s="1437"/>
      <c r="BP129" s="1437"/>
      <c r="BQ129" s="1437"/>
      <c r="BR129" s="1437"/>
      <c r="BS129" s="1437"/>
      <c r="BT129" s="1437"/>
      <c r="BU129" s="1437"/>
      <c r="BV129" s="1437"/>
      <c r="BW129" s="1437"/>
      <c r="BX129" s="1329"/>
      <c r="BY129" s="1329"/>
      <c r="BZ129" s="1329"/>
      <c r="CA129" s="1329"/>
      <c r="CB129" s="1453"/>
      <c r="CC129" s="1453"/>
      <c r="CD129" s="1453"/>
      <c r="CE129" s="1453"/>
      <c r="CF129" s="1453"/>
      <c r="CG129" s="1453"/>
      <c r="CH129" s="1453"/>
      <c r="CI129" s="1453"/>
      <c r="CJ129" s="1453"/>
      <c r="CK129" s="1453"/>
      <c r="CL129" s="1453"/>
      <c r="CM129" s="1453"/>
      <c r="CN129" s="1453"/>
      <c r="CO129" s="1454"/>
      <c r="CP129" s="1306"/>
      <c r="CQ129" s="1307"/>
      <c r="CR129" s="1307"/>
      <c r="CS129" s="1307"/>
    </row>
    <row r="130" spans="1:103" ht="6" customHeight="1">
      <c r="A130" s="1372"/>
      <c r="B130" s="1372"/>
      <c r="C130" s="1372"/>
      <c r="D130" s="1372"/>
      <c r="E130" s="1449"/>
      <c r="F130" s="1450"/>
      <c r="G130" s="1450"/>
      <c r="H130" s="1450"/>
      <c r="I130" s="1450"/>
      <c r="J130" s="1450"/>
      <c r="K130" s="1450"/>
      <c r="L130" s="1450"/>
      <c r="M130" s="1378" t="s">
        <v>4</v>
      </c>
      <c r="N130" s="1378"/>
      <c r="O130" s="1378"/>
      <c r="P130" s="1378"/>
      <c r="Q130" s="1378"/>
      <c r="R130" s="1378"/>
      <c r="S130" s="1378"/>
      <c r="T130" s="1378"/>
      <c r="U130" s="1378"/>
      <c r="V130" s="1378"/>
      <c r="W130" s="1378"/>
      <c r="X130" s="1378" t="s">
        <v>1</v>
      </c>
      <c r="Y130" s="1378"/>
      <c r="Z130" s="1378"/>
      <c r="AA130" s="1378"/>
      <c r="AB130" s="1378"/>
      <c r="AC130" s="1378"/>
      <c r="AD130" s="1378"/>
      <c r="AE130" s="1378"/>
      <c r="AF130" s="1378"/>
      <c r="AG130" s="1378"/>
      <c r="AH130" s="1378"/>
      <c r="AI130" s="1378"/>
      <c r="AJ130" s="1378"/>
      <c r="AK130" s="1378" t="s">
        <v>3</v>
      </c>
      <c r="AL130" s="1378"/>
      <c r="AM130" s="1378"/>
      <c r="AN130" s="1378"/>
      <c r="AO130" s="1378"/>
      <c r="AP130" s="1378"/>
      <c r="AQ130" s="1378"/>
      <c r="AR130" s="1378"/>
      <c r="AS130" s="1378"/>
      <c r="AT130" s="1378"/>
      <c r="AU130" s="1378"/>
      <c r="AV130" s="1378"/>
      <c r="AW130" s="1378"/>
      <c r="AX130" s="1378"/>
      <c r="AY130" s="1378"/>
      <c r="AZ130" s="1378"/>
      <c r="BA130" s="1378"/>
      <c r="BB130" s="1378"/>
      <c r="BC130" s="1436"/>
      <c r="BD130" s="1373"/>
      <c r="BE130" s="1473"/>
      <c r="BF130" s="1474"/>
      <c r="BG130" s="1474"/>
      <c r="BH130" s="1474"/>
      <c r="BI130" s="1437"/>
      <c r="BJ130" s="1437"/>
      <c r="BK130" s="1437"/>
      <c r="BL130" s="1437"/>
      <c r="BM130" s="1437"/>
      <c r="BN130" s="1437"/>
      <c r="BO130" s="1437"/>
      <c r="BP130" s="1437"/>
      <c r="BQ130" s="1437"/>
      <c r="BR130" s="1437"/>
      <c r="BS130" s="1437"/>
      <c r="BT130" s="1437"/>
      <c r="BU130" s="1437"/>
      <c r="BV130" s="1437"/>
      <c r="BW130" s="1437"/>
      <c r="BX130" s="1329"/>
      <c r="BY130" s="1329"/>
      <c r="BZ130" s="1329"/>
      <c r="CA130" s="1329"/>
      <c r="CB130" s="1453"/>
      <c r="CC130" s="1453"/>
      <c r="CD130" s="1453"/>
      <c r="CE130" s="1453"/>
      <c r="CF130" s="1453"/>
      <c r="CG130" s="1453"/>
      <c r="CH130" s="1453"/>
      <c r="CI130" s="1453"/>
      <c r="CJ130" s="1453"/>
      <c r="CK130" s="1453"/>
      <c r="CL130" s="1453"/>
      <c r="CM130" s="1453"/>
      <c r="CN130" s="1453"/>
      <c r="CO130" s="1454"/>
      <c r="CP130" s="1306"/>
      <c r="CQ130" s="1307"/>
      <c r="CR130" s="1307"/>
      <c r="CS130" s="1307"/>
    </row>
    <row r="131" spans="1:103" ht="6" customHeight="1">
      <c r="A131" s="1372"/>
      <c r="B131" s="1372"/>
      <c r="C131" s="1372"/>
      <c r="D131" s="1372"/>
      <c r="E131" s="1449"/>
      <c r="F131" s="1450"/>
      <c r="G131" s="1450"/>
      <c r="H131" s="1450"/>
      <c r="I131" s="1450"/>
      <c r="J131" s="1450"/>
      <c r="K131" s="1450"/>
      <c r="L131" s="1450"/>
      <c r="M131" s="1378"/>
      <c r="N131" s="1378"/>
      <c r="O131" s="1378"/>
      <c r="P131" s="1378"/>
      <c r="Q131" s="1378"/>
      <c r="R131" s="1378"/>
      <c r="S131" s="1378"/>
      <c r="T131" s="1378"/>
      <c r="U131" s="1378"/>
      <c r="V131" s="1378"/>
      <c r="W131" s="1378"/>
      <c r="X131" s="1378"/>
      <c r="Y131" s="1378"/>
      <c r="Z131" s="1378"/>
      <c r="AA131" s="1378"/>
      <c r="AB131" s="1378"/>
      <c r="AC131" s="1378"/>
      <c r="AD131" s="1378"/>
      <c r="AE131" s="1378"/>
      <c r="AF131" s="1378"/>
      <c r="AG131" s="1378"/>
      <c r="AH131" s="1378"/>
      <c r="AI131" s="1378"/>
      <c r="AJ131" s="1378"/>
      <c r="AK131" s="1378"/>
      <c r="AL131" s="1378"/>
      <c r="AM131" s="1378"/>
      <c r="AN131" s="1378"/>
      <c r="AO131" s="1378"/>
      <c r="AP131" s="1378"/>
      <c r="AQ131" s="1378"/>
      <c r="AR131" s="1378"/>
      <c r="AS131" s="1378"/>
      <c r="AT131" s="1378"/>
      <c r="AU131" s="1378"/>
      <c r="AV131" s="1378"/>
      <c r="AW131" s="1378"/>
      <c r="AX131" s="1378"/>
      <c r="AY131" s="1378"/>
      <c r="AZ131" s="1378"/>
      <c r="BA131" s="1378"/>
      <c r="BB131" s="1378"/>
      <c r="BC131" s="1436"/>
      <c r="BD131" s="1373"/>
      <c r="BE131" s="1473"/>
      <c r="BF131" s="1474"/>
      <c r="BG131" s="1474"/>
      <c r="BH131" s="1474"/>
      <c r="BI131" s="1455" t="s">
        <v>17</v>
      </c>
      <c r="BJ131" s="1455"/>
      <c r="BK131" s="1455"/>
      <c r="BL131" s="1455"/>
      <c r="BM131" s="1455"/>
      <c r="BN131" s="1455"/>
      <c r="BO131" s="1455"/>
      <c r="BP131" s="1455"/>
      <c r="BQ131" s="1455"/>
      <c r="BR131" s="1455"/>
      <c r="BS131" s="1462" t="s">
        <v>16</v>
      </c>
      <c r="BT131" s="1462"/>
      <c r="BU131" s="1462" t="str">
        <f>IF(所得控除等!C174="セルフメディケーション税制を選択しています。",1,"")</f>
        <v/>
      </c>
      <c r="BV131" s="1462"/>
      <c r="BW131" s="1462"/>
      <c r="BX131" s="1329" t="s">
        <v>15</v>
      </c>
      <c r="BY131" s="1329"/>
      <c r="BZ131" s="1329"/>
      <c r="CA131" s="1329"/>
      <c r="CB131" s="1453" t="str">
        <f>IF(所得控除等!O173=0,"",所得控除等!O173)</f>
        <v/>
      </c>
      <c r="CC131" s="1453"/>
      <c r="CD131" s="1453"/>
      <c r="CE131" s="1453"/>
      <c r="CF131" s="1453"/>
      <c r="CG131" s="1453"/>
      <c r="CH131" s="1453"/>
      <c r="CI131" s="1453"/>
      <c r="CJ131" s="1453"/>
      <c r="CK131" s="1453"/>
      <c r="CL131" s="1453"/>
      <c r="CM131" s="1453"/>
      <c r="CN131" s="1453"/>
      <c r="CO131" s="1454"/>
      <c r="CP131" s="1306"/>
      <c r="CQ131" s="1307"/>
      <c r="CR131" s="1307"/>
      <c r="CS131" s="1307"/>
    </row>
    <row r="132" spans="1:103" ht="6" customHeight="1">
      <c r="A132" s="1372"/>
      <c r="B132" s="1372"/>
      <c r="C132" s="1372"/>
      <c r="D132" s="1372"/>
      <c r="E132" s="1449"/>
      <c r="F132" s="1450"/>
      <c r="G132" s="1450"/>
      <c r="H132" s="1450"/>
      <c r="I132" s="1450"/>
      <c r="J132" s="1450"/>
      <c r="K132" s="1450"/>
      <c r="L132" s="1450"/>
      <c r="M132" s="1331" t="str">
        <f>IF(所得控除等!D156&lt;&gt;"",所得控除等!D156,"")</f>
        <v/>
      </c>
      <c r="N132" s="1332"/>
      <c r="O132" s="1332"/>
      <c r="P132" s="1332"/>
      <c r="Q132" s="1332"/>
      <c r="R132" s="1332"/>
      <c r="S132" s="1332"/>
      <c r="T132" s="1332"/>
      <c r="U132" s="1332"/>
      <c r="V132" s="1418" t="s">
        <v>186</v>
      </c>
      <c r="W132" s="1419"/>
      <c r="X132" s="1331" t="str">
        <f>IF(所得控除等!J156&lt;&gt;"",所得控除等!J156,"")</f>
        <v/>
      </c>
      <c r="Y132" s="1332"/>
      <c r="Z132" s="1332"/>
      <c r="AA132" s="1332"/>
      <c r="AB132" s="1332"/>
      <c r="AC132" s="1332"/>
      <c r="AD132" s="1332"/>
      <c r="AE132" s="1332"/>
      <c r="AF132" s="1332"/>
      <c r="AG132" s="1332"/>
      <c r="AH132" s="1332"/>
      <c r="AI132" s="1418" t="s">
        <v>186</v>
      </c>
      <c r="AJ132" s="1419"/>
      <c r="AK132" s="1331" t="str">
        <f>IF(所得控除等!P156&lt;&gt;"",所得控除等!P156,"")</f>
        <v/>
      </c>
      <c r="AL132" s="1332"/>
      <c r="AM132" s="1332"/>
      <c r="AN132" s="1332"/>
      <c r="AO132" s="1332"/>
      <c r="AP132" s="1332"/>
      <c r="AQ132" s="1332"/>
      <c r="AR132" s="1332"/>
      <c r="AS132" s="1332"/>
      <c r="AT132" s="1332"/>
      <c r="AU132" s="1332"/>
      <c r="AV132" s="1332"/>
      <c r="AW132" s="1332"/>
      <c r="AX132" s="1332"/>
      <c r="AY132" s="1332"/>
      <c r="AZ132" s="1332"/>
      <c r="BA132" s="1332"/>
      <c r="BB132" s="1424" t="s">
        <v>186</v>
      </c>
      <c r="BC132" s="1425"/>
      <c r="BD132" s="1373"/>
      <c r="BE132" s="1473"/>
      <c r="BF132" s="1474"/>
      <c r="BG132" s="1474"/>
      <c r="BH132" s="1474"/>
      <c r="BI132" s="1455"/>
      <c r="BJ132" s="1455"/>
      <c r="BK132" s="1455"/>
      <c r="BL132" s="1455"/>
      <c r="BM132" s="1455"/>
      <c r="BN132" s="1455"/>
      <c r="BO132" s="1455"/>
      <c r="BP132" s="1455"/>
      <c r="BQ132" s="1455"/>
      <c r="BR132" s="1455"/>
      <c r="BS132" s="1462"/>
      <c r="BT132" s="1462"/>
      <c r="BU132" s="1462"/>
      <c r="BV132" s="1462"/>
      <c r="BW132" s="1462"/>
      <c r="BX132" s="1329"/>
      <c r="BY132" s="1329"/>
      <c r="BZ132" s="1329"/>
      <c r="CA132" s="1329"/>
      <c r="CB132" s="1453"/>
      <c r="CC132" s="1453"/>
      <c r="CD132" s="1453"/>
      <c r="CE132" s="1453"/>
      <c r="CF132" s="1453"/>
      <c r="CG132" s="1453"/>
      <c r="CH132" s="1453"/>
      <c r="CI132" s="1453"/>
      <c r="CJ132" s="1453"/>
      <c r="CK132" s="1453"/>
      <c r="CL132" s="1453"/>
      <c r="CM132" s="1453"/>
      <c r="CN132" s="1453"/>
      <c r="CO132" s="1454"/>
      <c r="CP132" s="1306"/>
      <c r="CQ132" s="1307"/>
      <c r="CR132" s="1307"/>
      <c r="CS132" s="1307"/>
    </row>
    <row r="133" spans="1:103" ht="6" customHeight="1">
      <c r="A133" s="1372"/>
      <c r="B133" s="1372"/>
      <c r="C133" s="1372"/>
      <c r="D133" s="1372"/>
      <c r="E133" s="1449"/>
      <c r="F133" s="1450"/>
      <c r="G133" s="1450"/>
      <c r="H133" s="1450"/>
      <c r="I133" s="1450"/>
      <c r="J133" s="1450"/>
      <c r="K133" s="1450"/>
      <c r="L133" s="1450"/>
      <c r="M133" s="1333"/>
      <c r="N133" s="1334"/>
      <c r="O133" s="1334"/>
      <c r="P133" s="1334"/>
      <c r="Q133" s="1334"/>
      <c r="R133" s="1334"/>
      <c r="S133" s="1334"/>
      <c r="T133" s="1334"/>
      <c r="U133" s="1334"/>
      <c r="V133" s="1420"/>
      <c r="W133" s="1421"/>
      <c r="X133" s="1333"/>
      <c r="Y133" s="1334"/>
      <c r="Z133" s="1334"/>
      <c r="AA133" s="1334"/>
      <c r="AB133" s="1334"/>
      <c r="AC133" s="1334"/>
      <c r="AD133" s="1334"/>
      <c r="AE133" s="1334"/>
      <c r="AF133" s="1334"/>
      <c r="AG133" s="1334"/>
      <c r="AH133" s="1334"/>
      <c r="AI133" s="1420"/>
      <c r="AJ133" s="1421"/>
      <c r="AK133" s="1333"/>
      <c r="AL133" s="1334"/>
      <c r="AM133" s="1334"/>
      <c r="AN133" s="1334"/>
      <c r="AO133" s="1334"/>
      <c r="AP133" s="1334"/>
      <c r="AQ133" s="1334"/>
      <c r="AR133" s="1334"/>
      <c r="AS133" s="1334"/>
      <c r="AT133" s="1334"/>
      <c r="AU133" s="1334"/>
      <c r="AV133" s="1334"/>
      <c r="AW133" s="1334"/>
      <c r="AX133" s="1334"/>
      <c r="AY133" s="1334"/>
      <c r="AZ133" s="1334"/>
      <c r="BA133" s="1334"/>
      <c r="BB133" s="1426"/>
      <c r="BC133" s="1427"/>
      <c r="BD133" s="1373"/>
      <c r="BE133" s="1473"/>
      <c r="BF133" s="1474"/>
      <c r="BG133" s="1474"/>
      <c r="BH133" s="1474"/>
      <c r="BI133" s="1455"/>
      <c r="BJ133" s="1455"/>
      <c r="BK133" s="1455"/>
      <c r="BL133" s="1455"/>
      <c r="BM133" s="1455"/>
      <c r="BN133" s="1455"/>
      <c r="BO133" s="1455"/>
      <c r="BP133" s="1455"/>
      <c r="BQ133" s="1455"/>
      <c r="BR133" s="1455"/>
      <c r="BS133" s="1462"/>
      <c r="BT133" s="1462"/>
      <c r="BU133" s="1462"/>
      <c r="BV133" s="1462"/>
      <c r="BW133" s="1462"/>
      <c r="BX133" s="1329"/>
      <c r="BY133" s="1329"/>
      <c r="BZ133" s="1329"/>
      <c r="CA133" s="1329"/>
      <c r="CB133" s="1453"/>
      <c r="CC133" s="1453"/>
      <c r="CD133" s="1453"/>
      <c r="CE133" s="1453"/>
      <c r="CF133" s="1453"/>
      <c r="CG133" s="1453"/>
      <c r="CH133" s="1453"/>
      <c r="CI133" s="1453"/>
      <c r="CJ133" s="1453"/>
      <c r="CK133" s="1453"/>
      <c r="CL133" s="1453"/>
      <c r="CM133" s="1453"/>
      <c r="CN133" s="1453"/>
      <c r="CO133" s="1454"/>
      <c r="CP133" s="1306"/>
      <c r="CQ133" s="1307"/>
      <c r="CR133" s="1307"/>
      <c r="CS133" s="1307"/>
    </row>
    <row r="134" spans="1:103" ht="6" customHeight="1">
      <c r="A134" s="1372"/>
      <c r="B134" s="1372"/>
      <c r="C134" s="1372"/>
      <c r="D134" s="1372"/>
      <c r="E134" s="1449"/>
      <c r="F134" s="1450"/>
      <c r="G134" s="1450"/>
      <c r="H134" s="1450"/>
      <c r="I134" s="1450"/>
      <c r="J134" s="1450"/>
      <c r="K134" s="1450"/>
      <c r="L134" s="1450"/>
      <c r="M134" s="1335"/>
      <c r="N134" s="1336"/>
      <c r="O134" s="1336"/>
      <c r="P134" s="1336"/>
      <c r="Q134" s="1336"/>
      <c r="R134" s="1336"/>
      <c r="S134" s="1336"/>
      <c r="T134" s="1336"/>
      <c r="U134" s="1336"/>
      <c r="V134" s="1422"/>
      <c r="W134" s="1423"/>
      <c r="X134" s="1335"/>
      <c r="Y134" s="1336"/>
      <c r="Z134" s="1336"/>
      <c r="AA134" s="1336"/>
      <c r="AB134" s="1336"/>
      <c r="AC134" s="1336"/>
      <c r="AD134" s="1336"/>
      <c r="AE134" s="1336"/>
      <c r="AF134" s="1336"/>
      <c r="AG134" s="1336"/>
      <c r="AH134" s="1336"/>
      <c r="AI134" s="1422"/>
      <c r="AJ134" s="1423"/>
      <c r="AK134" s="1335"/>
      <c r="AL134" s="1336"/>
      <c r="AM134" s="1336"/>
      <c r="AN134" s="1336"/>
      <c r="AO134" s="1336"/>
      <c r="AP134" s="1336"/>
      <c r="AQ134" s="1336"/>
      <c r="AR134" s="1336"/>
      <c r="AS134" s="1336"/>
      <c r="AT134" s="1336"/>
      <c r="AU134" s="1336"/>
      <c r="AV134" s="1336"/>
      <c r="AW134" s="1336"/>
      <c r="AX134" s="1336"/>
      <c r="AY134" s="1336"/>
      <c r="AZ134" s="1336"/>
      <c r="BA134" s="1336"/>
      <c r="BB134" s="1428"/>
      <c r="BC134" s="1429"/>
      <c r="BD134" s="1373"/>
      <c r="BE134" s="1473"/>
      <c r="BF134" s="1474"/>
      <c r="BG134" s="1474"/>
      <c r="BH134" s="1474"/>
      <c r="BI134" s="1458" t="s">
        <v>165</v>
      </c>
      <c r="BJ134" s="1458"/>
      <c r="BK134" s="1458"/>
      <c r="BL134" s="1458"/>
      <c r="BM134" s="1458"/>
      <c r="BN134" s="1458"/>
      <c r="BO134" s="1458"/>
      <c r="BP134" s="1458"/>
      <c r="BQ134" s="1458"/>
      <c r="BR134" s="1458"/>
      <c r="BS134" s="1458"/>
      <c r="BT134" s="1458"/>
      <c r="BU134" s="1458"/>
      <c r="BV134" s="1458"/>
      <c r="BW134" s="1458"/>
      <c r="BX134" s="1329" t="s">
        <v>11</v>
      </c>
      <c r="BY134" s="1329"/>
      <c r="BZ134" s="1329"/>
      <c r="CA134" s="1329"/>
      <c r="CB134" s="1453">
        <f>SUM(CB125:CO133)</f>
        <v>430000</v>
      </c>
      <c r="CC134" s="1453"/>
      <c r="CD134" s="1453"/>
      <c r="CE134" s="1453"/>
      <c r="CF134" s="1453"/>
      <c r="CG134" s="1453"/>
      <c r="CH134" s="1453"/>
      <c r="CI134" s="1453"/>
      <c r="CJ134" s="1453"/>
      <c r="CK134" s="1453"/>
      <c r="CL134" s="1453"/>
      <c r="CM134" s="1453"/>
      <c r="CN134" s="1453"/>
      <c r="CO134" s="1454"/>
      <c r="CP134" s="1306"/>
      <c r="CQ134" s="1307"/>
      <c r="CR134" s="1307"/>
      <c r="CS134" s="1307"/>
    </row>
    <row r="135" spans="1:103" ht="6" customHeight="1">
      <c r="A135" s="1372"/>
      <c r="B135" s="1372"/>
      <c r="C135" s="1372"/>
      <c r="D135" s="1372"/>
      <c r="E135" s="1449" t="s">
        <v>183</v>
      </c>
      <c r="F135" s="1450"/>
      <c r="G135" s="1450"/>
      <c r="H135" s="1450"/>
      <c r="I135" s="1450"/>
      <c r="J135" s="1450"/>
      <c r="K135" s="1450"/>
      <c r="L135" s="1450"/>
      <c r="M135" s="1553" t="s">
        <v>2</v>
      </c>
      <c r="N135" s="1464"/>
      <c r="O135" s="1464"/>
      <c r="P135" s="1464"/>
      <c r="Q135" s="1464"/>
      <c r="R135" s="1464"/>
      <c r="S135" s="1464"/>
      <c r="T135" s="1464"/>
      <c r="U135" s="1464"/>
      <c r="V135" s="1464"/>
      <c r="W135" s="1464"/>
      <c r="X135" s="1464"/>
      <c r="Y135" s="1464"/>
      <c r="Z135" s="1464"/>
      <c r="AA135" s="1464"/>
      <c r="AB135" s="1464"/>
      <c r="AC135" s="1464"/>
      <c r="AD135" s="1464"/>
      <c r="AE135" s="1464"/>
      <c r="AF135" s="1464"/>
      <c r="AG135" s="1554"/>
      <c r="AH135" s="1553" t="s">
        <v>1</v>
      </c>
      <c r="AI135" s="1464"/>
      <c r="AJ135" s="1464"/>
      <c r="AK135" s="1464"/>
      <c r="AL135" s="1464"/>
      <c r="AM135" s="1464"/>
      <c r="AN135" s="1464"/>
      <c r="AO135" s="1464"/>
      <c r="AP135" s="1464"/>
      <c r="AQ135" s="1464"/>
      <c r="AR135" s="1464"/>
      <c r="AS135" s="1464"/>
      <c r="AT135" s="1464"/>
      <c r="AU135" s="1464"/>
      <c r="AV135" s="1464"/>
      <c r="AW135" s="1464"/>
      <c r="AX135" s="1464"/>
      <c r="AY135" s="1464"/>
      <c r="AZ135" s="1464"/>
      <c r="BA135" s="1464"/>
      <c r="BB135" s="1464"/>
      <c r="BC135" s="1465"/>
      <c r="BD135" s="1373"/>
      <c r="BE135" s="1473"/>
      <c r="BF135" s="1474"/>
      <c r="BG135" s="1474"/>
      <c r="BH135" s="1474"/>
      <c r="BI135" s="1458"/>
      <c r="BJ135" s="1458"/>
      <c r="BK135" s="1458"/>
      <c r="BL135" s="1458"/>
      <c r="BM135" s="1458"/>
      <c r="BN135" s="1458"/>
      <c r="BO135" s="1458"/>
      <c r="BP135" s="1458"/>
      <c r="BQ135" s="1458"/>
      <c r="BR135" s="1458"/>
      <c r="BS135" s="1458"/>
      <c r="BT135" s="1458"/>
      <c r="BU135" s="1458"/>
      <c r="BV135" s="1458"/>
      <c r="BW135" s="1458"/>
      <c r="BX135" s="1329"/>
      <c r="BY135" s="1329"/>
      <c r="BZ135" s="1329"/>
      <c r="CA135" s="1329"/>
      <c r="CB135" s="1453"/>
      <c r="CC135" s="1453"/>
      <c r="CD135" s="1453"/>
      <c r="CE135" s="1453"/>
      <c r="CF135" s="1453"/>
      <c r="CG135" s="1453"/>
      <c r="CH135" s="1453"/>
      <c r="CI135" s="1453"/>
      <c r="CJ135" s="1453"/>
      <c r="CK135" s="1453"/>
      <c r="CL135" s="1453"/>
      <c r="CM135" s="1453"/>
      <c r="CN135" s="1453"/>
      <c r="CO135" s="1454"/>
      <c r="CP135" s="1306"/>
      <c r="CQ135" s="1307"/>
      <c r="CR135" s="1307"/>
      <c r="CS135" s="1307"/>
      <c r="CY135" s="163"/>
    </row>
    <row r="136" spans="1:103" ht="6" customHeight="1">
      <c r="A136" s="1372"/>
      <c r="B136" s="1372"/>
      <c r="C136" s="1372"/>
      <c r="D136" s="1372"/>
      <c r="E136" s="1449"/>
      <c r="F136" s="1450"/>
      <c r="G136" s="1450"/>
      <c r="H136" s="1450"/>
      <c r="I136" s="1450"/>
      <c r="J136" s="1450"/>
      <c r="K136" s="1450"/>
      <c r="L136" s="1450"/>
      <c r="M136" s="1555"/>
      <c r="N136" s="1466"/>
      <c r="O136" s="1466"/>
      <c r="P136" s="1466"/>
      <c r="Q136" s="1466"/>
      <c r="R136" s="1466"/>
      <c r="S136" s="1466"/>
      <c r="T136" s="1466"/>
      <c r="U136" s="1466"/>
      <c r="V136" s="1466"/>
      <c r="W136" s="1466"/>
      <c r="X136" s="1466"/>
      <c r="Y136" s="1466"/>
      <c r="Z136" s="1466"/>
      <c r="AA136" s="1466"/>
      <c r="AB136" s="1466"/>
      <c r="AC136" s="1466"/>
      <c r="AD136" s="1466"/>
      <c r="AE136" s="1466"/>
      <c r="AF136" s="1466"/>
      <c r="AG136" s="1556"/>
      <c r="AH136" s="1555"/>
      <c r="AI136" s="1466"/>
      <c r="AJ136" s="1466"/>
      <c r="AK136" s="1466"/>
      <c r="AL136" s="1466"/>
      <c r="AM136" s="1466"/>
      <c r="AN136" s="1466"/>
      <c r="AO136" s="1466"/>
      <c r="AP136" s="1466"/>
      <c r="AQ136" s="1466"/>
      <c r="AR136" s="1466"/>
      <c r="AS136" s="1466"/>
      <c r="AT136" s="1466"/>
      <c r="AU136" s="1466"/>
      <c r="AV136" s="1466"/>
      <c r="AW136" s="1466"/>
      <c r="AX136" s="1466"/>
      <c r="AY136" s="1466"/>
      <c r="AZ136" s="1466"/>
      <c r="BA136" s="1466"/>
      <c r="BB136" s="1466"/>
      <c r="BC136" s="1467"/>
      <c r="BD136" s="1373"/>
      <c r="BE136" s="1475"/>
      <c r="BF136" s="1476"/>
      <c r="BG136" s="1476"/>
      <c r="BH136" s="1476"/>
      <c r="BI136" s="1461"/>
      <c r="BJ136" s="1461"/>
      <c r="BK136" s="1461"/>
      <c r="BL136" s="1461"/>
      <c r="BM136" s="1461"/>
      <c r="BN136" s="1461"/>
      <c r="BO136" s="1461"/>
      <c r="BP136" s="1461"/>
      <c r="BQ136" s="1461"/>
      <c r="BR136" s="1461"/>
      <c r="BS136" s="1461"/>
      <c r="BT136" s="1461"/>
      <c r="BU136" s="1461"/>
      <c r="BV136" s="1461"/>
      <c r="BW136" s="1461"/>
      <c r="BX136" s="1463"/>
      <c r="BY136" s="1463"/>
      <c r="BZ136" s="1463"/>
      <c r="CA136" s="1463"/>
      <c r="CB136" s="1459"/>
      <c r="CC136" s="1459"/>
      <c r="CD136" s="1459"/>
      <c r="CE136" s="1459"/>
      <c r="CF136" s="1459"/>
      <c r="CG136" s="1459"/>
      <c r="CH136" s="1459"/>
      <c r="CI136" s="1459"/>
      <c r="CJ136" s="1459"/>
      <c r="CK136" s="1459"/>
      <c r="CL136" s="1459"/>
      <c r="CM136" s="1459"/>
      <c r="CN136" s="1459"/>
      <c r="CO136" s="1460"/>
      <c r="CP136" s="1306"/>
      <c r="CQ136" s="1307"/>
      <c r="CR136" s="1307"/>
      <c r="CS136" s="1307"/>
      <c r="CY136" s="163"/>
    </row>
    <row r="137" spans="1:103" ht="6" customHeight="1">
      <c r="A137" s="1372"/>
      <c r="B137" s="1372"/>
      <c r="C137" s="1372"/>
      <c r="D137" s="1372"/>
      <c r="E137" s="1449"/>
      <c r="F137" s="1450"/>
      <c r="G137" s="1450"/>
      <c r="H137" s="1450"/>
      <c r="I137" s="1450"/>
      <c r="J137" s="1450"/>
      <c r="K137" s="1450"/>
      <c r="L137" s="1450"/>
      <c r="M137" s="1331" t="str">
        <f>IF(所得控除等!C173="どちらかを選択してください。","",IF(所得控除等!C173&lt;&gt;"",所得控除等!C173,""))</f>
        <v/>
      </c>
      <c r="N137" s="1332"/>
      <c r="O137" s="1332"/>
      <c r="P137" s="1332"/>
      <c r="Q137" s="1332"/>
      <c r="R137" s="1332"/>
      <c r="S137" s="1332"/>
      <c r="T137" s="1332"/>
      <c r="U137" s="1332"/>
      <c r="V137" s="1332"/>
      <c r="W137" s="1332"/>
      <c r="X137" s="1332"/>
      <c r="Y137" s="1332"/>
      <c r="Z137" s="1332"/>
      <c r="AA137" s="1332"/>
      <c r="AB137" s="1332"/>
      <c r="AC137" s="1332"/>
      <c r="AD137" s="1332"/>
      <c r="AE137" s="1332"/>
      <c r="AF137" s="1424" t="s">
        <v>186</v>
      </c>
      <c r="AG137" s="1562"/>
      <c r="AH137" s="1331" t="str">
        <f>IF(所得控除等!I173&lt;&gt;"",所得控除等!I173,"")</f>
        <v/>
      </c>
      <c r="AI137" s="1332"/>
      <c r="AJ137" s="1332"/>
      <c r="AK137" s="1332"/>
      <c r="AL137" s="1332"/>
      <c r="AM137" s="1332"/>
      <c r="AN137" s="1332"/>
      <c r="AO137" s="1332"/>
      <c r="AP137" s="1332"/>
      <c r="AQ137" s="1332"/>
      <c r="AR137" s="1332"/>
      <c r="AS137" s="1332"/>
      <c r="AT137" s="1332"/>
      <c r="AU137" s="1332"/>
      <c r="AV137" s="1332"/>
      <c r="AW137" s="1332"/>
      <c r="AX137" s="1332"/>
      <c r="AY137" s="1332"/>
      <c r="AZ137" s="1332"/>
      <c r="BA137" s="1332"/>
      <c r="BB137" s="1424" t="s">
        <v>186</v>
      </c>
      <c r="BC137" s="1425"/>
      <c r="BD137" s="1373"/>
      <c r="BE137" s="164"/>
      <c r="BF137" s="164"/>
      <c r="BG137" s="164"/>
      <c r="BH137" s="164"/>
      <c r="BI137" s="164"/>
      <c r="BJ137" s="164"/>
      <c r="BK137" s="164"/>
      <c r="BL137" s="164"/>
      <c r="BM137" s="164"/>
      <c r="BN137" s="164"/>
      <c r="BO137" s="164"/>
      <c r="BP137" s="164"/>
      <c r="BQ137" s="164"/>
      <c r="BR137" s="164"/>
      <c r="BS137" s="164"/>
      <c r="BT137" s="164"/>
      <c r="BU137" s="164"/>
      <c r="BV137" s="164"/>
      <c r="BW137" s="164"/>
      <c r="BX137" s="164"/>
      <c r="BY137" s="164"/>
      <c r="BZ137" s="164"/>
      <c r="CA137" s="164"/>
      <c r="CB137" s="164"/>
      <c r="CC137" s="164"/>
      <c r="CD137" s="164"/>
      <c r="CE137" s="164"/>
      <c r="CF137" s="164"/>
      <c r="CG137" s="164"/>
      <c r="CH137" s="164"/>
      <c r="CI137" s="164"/>
      <c r="CJ137" s="164"/>
      <c r="CK137" s="164"/>
      <c r="CL137" s="164"/>
      <c r="CM137" s="164"/>
      <c r="CN137" s="164"/>
      <c r="CO137" s="164"/>
      <c r="CP137" s="164"/>
      <c r="CQ137" s="164"/>
      <c r="CR137" s="1375"/>
      <c r="CS137" s="1375"/>
    </row>
    <row r="138" spans="1:103" ht="6" customHeight="1">
      <c r="A138" s="1372"/>
      <c r="B138" s="1372"/>
      <c r="C138" s="1372"/>
      <c r="D138" s="1372"/>
      <c r="E138" s="1449"/>
      <c r="F138" s="1450"/>
      <c r="G138" s="1450"/>
      <c r="H138" s="1450"/>
      <c r="I138" s="1450"/>
      <c r="J138" s="1450"/>
      <c r="K138" s="1450"/>
      <c r="L138" s="1450"/>
      <c r="M138" s="1333"/>
      <c r="N138" s="1334"/>
      <c r="O138" s="1334"/>
      <c r="P138" s="1334"/>
      <c r="Q138" s="1334"/>
      <c r="R138" s="1334"/>
      <c r="S138" s="1334"/>
      <c r="T138" s="1334"/>
      <c r="U138" s="1334"/>
      <c r="V138" s="1334"/>
      <c r="W138" s="1334"/>
      <c r="X138" s="1334"/>
      <c r="Y138" s="1334"/>
      <c r="Z138" s="1334"/>
      <c r="AA138" s="1334"/>
      <c r="AB138" s="1334"/>
      <c r="AC138" s="1334"/>
      <c r="AD138" s="1334"/>
      <c r="AE138" s="1334"/>
      <c r="AF138" s="1426"/>
      <c r="AG138" s="1563"/>
      <c r="AH138" s="1333"/>
      <c r="AI138" s="1334"/>
      <c r="AJ138" s="1334"/>
      <c r="AK138" s="1334"/>
      <c r="AL138" s="1334"/>
      <c r="AM138" s="1334"/>
      <c r="AN138" s="1334"/>
      <c r="AO138" s="1334"/>
      <c r="AP138" s="1334"/>
      <c r="AQ138" s="1334"/>
      <c r="AR138" s="1334"/>
      <c r="AS138" s="1334"/>
      <c r="AT138" s="1334"/>
      <c r="AU138" s="1334"/>
      <c r="AV138" s="1334"/>
      <c r="AW138" s="1334"/>
      <c r="AX138" s="1334"/>
      <c r="AY138" s="1334"/>
      <c r="AZ138" s="1334"/>
      <c r="BA138" s="1334"/>
      <c r="BB138" s="1426"/>
      <c r="BC138" s="1427"/>
      <c r="BD138" s="1373"/>
      <c r="BE138" s="164"/>
      <c r="BF138" s="164"/>
      <c r="BG138" s="164"/>
      <c r="BH138" s="164"/>
      <c r="BI138" s="164"/>
      <c r="BJ138" s="164"/>
      <c r="BK138" s="164"/>
      <c r="BL138" s="164"/>
      <c r="BM138" s="164"/>
      <c r="BN138" s="164"/>
      <c r="BO138" s="164"/>
      <c r="BP138" s="164"/>
      <c r="BQ138" s="164"/>
      <c r="BR138" s="164"/>
      <c r="BS138" s="164"/>
      <c r="BT138" s="164"/>
      <c r="BU138" s="164"/>
      <c r="BV138" s="164"/>
      <c r="BW138" s="164"/>
      <c r="BX138" s="164"/>
      <c r="BY138" s="164"/>
      <c r="BZ138" s="164"/>
      <c r="CA138" s="164"/>
      <c r="CB138" s="164"/>
      <c r="CC138" s="164"/>
      <c r="CD138" s="164"/>
      <c r="CE138" s="164"/>
      <c r="CF138" s="164"/>
      <c r="CG138" s="164"/>
      <c r="CH138" s="164"/>
      <c r="CI138" s="164"/>
      <c r="CJ138" s="164"/>
      <c r="CK138" s="164"/>
      <c r="CL138" s="164"/>
      <c r="CM138" s="164"/>
      <c r="CN138" s="164"/>
      <c r="CO138" s="164"/>
      <c r="CP138" s="164"/>
      <c r="CQ138" s="164"/>
      <c r="CR138" s="1375"/>
      <c r="CS138" s="1375"/>
    </row>
    <row r="139" spans="1:103" ht="6" customHeight="1">
      <c r="A139" s="1372"/>
      <c r="B139" s="1372"/>
      <c r="C139" s="1372"/>
      <c r="D139" s="1372"/>
      <c r="E139" s="1577"/>
      <c r="F139" s="1578"/>
      <c r="G139" s="1578"/>
      <c r="H139" s="1578"/>
      <c r="I139" s="1578"/>
      <c r="J139" s="1578"/>
      <c r="K139" s="1578"/>
      <c r="L139" s="1578"/>
      <c r="M139" s="1560"/>
      <c r="N139" s="1561"/>
      <c r="O139" s="1561"/>
      <c r="P139" s="1561"/>
      <c r="Q139" s="1561"/>
      <c r="R139" s="1561"/>
      <c r="S139" s="1561"/>
      <c r="T139" s="1561"/>
      <c r="U139" s="1561"/>
      <c r="V139" s="1561"/>
      <c r="W139" s="1561"/>
      <c r="X139" s="1561"/>
      <c r="Y139" s="1561"/>
      <c r="Z139" s="1561"/>
      <c r="AA139" s="1561"/>
      <c r="AB139" s="1561"/>
      <c r="AC139" s="1561"/>
      <c r="AD139" s="1561"/>
      <c r="AE139" s="1561"/>
      <c r="AF139" s="1564"/>
      <c r="AG139" s="1565"/>
      <c r="AH139" s="1560"/>
      <c r="AI139" s="1561"/>
      <c r="AJ139" s="1561"/>
      <c r="AK139" s="1561"/>
      <c r="AL139" s="1561"/>
      <c r="AM139" s="1561"/>
      <c r="AN139" s="1561"/>
      <c r="AO139" s="1561"/>
      <c r="AP139" s="1561"/>
      <c r="AQ139" s="1561"/>
      <c r="AR139" s="1561"/>
      <c r="AS139" s="1561"/>
      <c r="AT139" s="1561"/>
      <c r="AU139" s="1561"/>
      <c r="AV139" s="1561"/>
      <c r="AW139" s="1561"/>
      <c r="AX139" s="1561"/>
      <c r="AY139" s="1561"/>
      <c r="AZ139" s="1561"/>
      <c r="BA139" s="1561"/>
      <c r="BB139" s="1564"/>
      <c r="BC139" s="1566"/>
      <c r="BD139" s="1373"/>
      <c r="BE139" s="164"/>
      <c r="BF139" s="164"/>
      <c r="BG139" s="164"/>
      <c r="BH139" s="164"/>
      <c r="BI139" s="164"/>
      <c r="BJ139" s="164"/>
      <c r="BK139" s="164"/>
      <c r="BL139" s="164"/>
      <c r="BM139" s="164"/>
      <c r="BN139" s="164"/>
      <c r="BO139" s="164"/>
      <c r="BP139" s="164"/>
      <c r="BQ139" s="164"/>
      <c r="BR139" s="164"/>
      <c r="BS139" s="164"/>
      <c r="BT139" s="164"/>
      <c r="BU139" s="164"/>
      <c r="BV139" s="164"/>
      <c r="BW139" s="164"/>
      <c r="BX139" s="164"/>
      <c r="BY139" s="164"/>
      <c r="BZ139" s="164"/>
      <c r="CA139" s="164"/>
      <c r="CB139" s="164"/>
      <c r="CC139" s="164"/>
      <c r="CD139" s="164"/>
      <c r="CE139" s="164"/>
      <c r="CF139" s="164"/>
      <c r="CG139" s="164"/>
      <c r="CH139" s="164"/>
      <c r="CI139" s="164"/>
      <c r="CJ139" s="164"/>
      <c r="CK139" s="164"/>
      <c r="CL139" s="164"/>
      <c r="CM139" s="164"/>
      <c r="CN139" s="164"/>
      <c r="CO139" s="164"/>
      <c r="CP139" s="164"/>
      <c r="CQ139" s="164"/>
      <c r="CR139" s="1375"/>
      <c r="CS139" s="1375"/>
    </row>
    <row r="140" spans="1:103" ht="6" customHeight="1">
      <c r="A140" s="1372"/>
      <c r="B140" s="1372"/>
      <c r="C140" s="1372"/>
      <c r="D140" s="1372"/>
      <c r="E140" s="1905" t="str">
        <f>CONCATENATE("５給与・公的年金等に係る所得以外（",入力ガイド!E12,入力ガイド!G12,"年4月1日において65歳")</f>
        <v>５給与・公的年金等に係る所得以外（令和6年4月1日において65歳</v>
      </c>
      <c r="F140" s="1905"/>
      <c r="G140" s="1905"/>
      <c r="H140" s="1905"/>
      <c r="I140" s="1905"/>
      <c r="J140" s="1905"/>
      <c r="K140" s="1905"/>
      <c r="L140" s="1905"/>
      <c r="M140" s="1905"/>
      <c r="N140" s="1905"/>
      <c r="O140" s="1905"/>
      <c r="P140" s="1905"/>
      <c r="Q140" s="1905"/>
      <c r="R140" s="1905"/>
      <c r="S140" s="1905"/>
      <c r="T140" s="1905"/>
      <c r="U140" s="1905"/>
      <c r="V140" s="1905"/>
      <c r="W140" s="1905"/>
      <c r="X140" s="1905"/>
      <c r="Y140" s="1905"/>
      <c r="Z140" s="1905"/>
      <c r="AA140" s="1905"/>
      <c r="AB140" s="1905"/>
      <c r="AC140" s="1905"/>
      <c r="AD140" s="1905"/>
      <c r="AE140" s="1905"/>
      <c r="AF140" s="1905"/>
      <c r="AG140" s="1905"/>
      <c r="AH140" s="1905"/>
      <c r="AI140" s="1905"/>
      <c r="AJ140" s="1905"/>
      <c r="AK140" s="1905"/>
      <c r="AL140" s="1905"/>
      <c r="AM140" s="1905"/>
      <c r="AN140" s="1905"/>
      <c r="AO140" s="1905"/>
      <c r="AP140" s="1905"/>
      <c r="AQ140" s="1905"/>
      <c r="AR140" s="1905"/>
      <c r="AS140" s="1905"/>
      <c r="AT140" s="1905"/>
      <c r="AU140" s="1905"/>
      <c r="AV140" s="1905"/>
      <c r="AW140" s="1905"/>
      <c r="AX140" s="1905"/>
      <c r="AY140" s="1905"/>
      <c r="AZ140" s="1905"/>
      <c r="BA140" s="1905"/>
      <c r="BB140" s="1905"/>
      <c r="BC140" s="1905"/>
      <c r="BD140" s="1905"/>
      <c r="BE140" s="1905"/>
      <c r="BF140" s="1905"/>
      <c r="BG140" s="1905"/>
      <c r="BH140" s="1905"/>
      <c r="BI140" s="164"/>
      <c r="BJ140" s="164"/>
      <c r="BK140" s="164"/>
      <c r="BL140" s="164"/>
      <c r="BM140" s="164"/>
      <c r="BN140" s="164"/>
      <c r="BO140" s="164"/>
      <c r="BP140" s="164"/>
      <c r="BQ140" s="164"/>
      <c r="BR140" s="164"/>
      <c r="BS140" s="164"/>
      <c r="BT140" s="164"/>
      <c r="BU140" s="164"/>
      <c r="BV140" s="164"/>
      <c r="BW140" s="164"/>
      <c r="BX140" s="164"/>
      <c r="BY140" s="164"/>
      <c r="BZ140" s="164"/>
      <c r="CA140" s="164"/>
      <c r="CB140" s="164"/>
      <c r="CC140" s="164"/>
      <c r="CD140" s="164"/>
      <c r="CE140" s="164"/>
      <c r="CF140" s="164"/>
      <c r="CG140" s="164"/>
      <c r="CH140" s="164"/>
      <c r="CI140" s="164"/>
      <c r="CJ140" s="164"/>
      <c r="CK140" s="164"/>
      <c r="CL140" s="164"/>
      <c r="CM140" s="164"/>
      <c r="CN140" s="164"/>
      <c r="CO140" s="164"/>
      <c r="CP140" s="164"/>
      <c r="CQ140" s="164"/>
      <c r="CR140" s="1375"/>
      <c r="CS140" s="1375"/>
    </row>
    <row r="141" spans="1:103" ht="6" customHeight="1">
      <c r="A141" s="1372"/>
      <c r="B141" s="1372"/>
      <c r="C141" s="1372"/>
      <c r="D141" s="1372"/>
      <c r="E141" s="1905"/>
      <c r="F141" s="1905"/>
      <c r="G141" s="1905"/>
      <c r="H141" s="1905"/>
      <c r="I141" s="1905"/>
      <c r="J141" s="1905"/>
      <c r="K141" s="1905"/>
      <c r="L141" s="1905"/>
      <c r="M141" s="1905"/>
      <c r="N141" s="1905"/>
      <c r="O141" s="1905"/>
      <c r="P141" s="1905"/>
      <c r="Q141" s="1905"/>
      <c r="R141" s="1905"/>
      <c r="S141" s="1905"/>
      <c r="T141" s="1905"/>
      <c r="U141" s="1905"/>
      <c r="V141" s="1905"/>
      <c r="W141" s="1905"/>
      <c r="X141" s="1905"/>
      <c r="Y141" s="1905"/>
      <c r="Z141" s="1905"/>
      <c r="AA141" s="1905"/>
      <c r="AB141" s="1905"/>
      <c r="AC141" s="1905"/>
      <c r="AD141" s="1905"/>
      <c r="AE141" s="1905"/>
      <c r="AF141" s="1905"/>
      <c r="AG141" s="1905"/>
      <c r="AH141" s="1905"/>
      <c r="AI141" s="1905"/>
      <c r="AJ141" s="1905"/>
      <c r="AK141" s="1905"/>
      <c r="AL141" s="1905"/>
      <c r="AM141" s="1905"/>
      <c r="AN141" s="1905"/>
      <c r="AO141" s="1905"/>
      <c r="AP141" s="1905"/>
      <c r="AQ141" s="1905"/>
      <c r="AR141" s="1905"/>
      <c r="AS141" s="1905"/>
      <c r="AT141" s="1905"/>
      <c r="AU141" s="1905"/>
      <c r="AV141" s="1905"/>
      <c r="AW141" s="1905"/>
      <c r="AX141" s="1905"/>
      <c r="AY141" s="1905"/>
      <c r="AZ141" s="1905"/>
      <c r="BA141" s="1905"/>
      <c r="BB141" s="1905"/>
      <c r="BC141" s="1905"/>
      <c r="BD141" s="1905"/>
      <c r="BE141" s="1905"/>
      <c r="BF141" s="1905"/>
      <c r="BG141" s="1905"/>
      <c r="BH141" s="1905"/>
      <c r="BI141" s="165"/>
      <c r="BJ141" s="165"/>
      <c r="BK141" s="165"/>
      <c r="BL141" s="165"/>
      <c r="BM141" s="165"/>
      <c r="BN141" s="165"/>
      <c r="BO141" s="165"/>
      <c r="BP141" s="165"/>
      <c r="BQ141" s="165"/>
      <c r="BR141" s="165"/>
      <c r="BS141" s="165"/>
      <c r="BT141" s="165"/>
      <c r="BU141" s="165"/>
      <c r="BV141" s="165"/>
      <c r="BW141" s="165"/>
      <c r="BX141" s="165"/>
      <c r="BY141" s="165"/>
      <c r="BZ141" s="165"/>
      <c r="CA141" s="165"/>
      <c r="CB141" s="165"/>
      <c r="CC141" s="165"/>
      <c r="CD141" s="165"/>
      <c r="CE141" s="165"/>
      <c r="CF141" s="165"/>
      <c r="CG141" s="165"/>
      <c r="CH141" s="165"/>
      <c r="CI141" s="165"/>
      <c r="CJ141" s="165"/>
      <c r="CK141" s="165"/>
      <c r="CL141" s="165"/>
      <c r="CM141" s="165"/>
      <c r="CN141" s="165"/>
      <c r="CO141" s="165"/>
      <c r="CP141" s="165"/>
      <c r="CQ141" s="165"/>
      <c r="CR141" s="1375"/>
      <c r="CS141" s="1375"/>
    </row>
    <row r="142" spans="1:103" ht="6" customHeight="1">
      <c r="A142" s="1372"/>
      <c r="B142" s="1372"/>
      <c r="C142" s="1372"/>
      <c r="D142" s="1372"/>
      <c r="E142" s="1905" t="s">
        <v>797</v>
      </c>
      <c r="F142" s="1905"/>
      <c r="G142" s="1905"/>
      <c r="H142" s="1905"/>
      <c r="I142" s="1905"/>
      <c r="J142" s="1905"/>
      <c r="K142" s="1905"/>
      <c r="L142" s="1905"/>
      <c r="M142" s="1905"/>
      <c r="N142" s="1905"/>
      <c r="O142" s="1905"/>
      <c r="P142" s="1905"/>
      <c r="Q142" s="1905"/>
      <c r="R142" s="1905"/>
      <c r="S142" s="1905"/>
      <c r="T142" s="1905"/>
      <c r="U142" s="1905"/>
      <c r="V142" s="1905"/>
      <c r="W142" s="1905"/>
      <c r="X142" s="1905"/>
      <c r="Y142" s="1905"/>
      <c r="Z142" s="1905"/>
      <c r="AA142" s="1905"/>
      <c r="AB142" s="1905"/>
      <c r="AC142" s="1905"/>
      <c r="AD142" s="1905"/>
      <c r="AE142" s="1905"/>
      <c r="AF142" s="1905"/>
      <c r="AG142" s="1905"/>
      <c r="AH142" s="1905"/>
      <c r="AI142" s="1905"/>
      <c r="AJ142" s="1905"/>
      <c r="AK142" s="1905"/>
      <c r="AL142" s="1905"/>
      <c r="AM142" s="1905"/>
      <c r="AN142" s="1905"/>
      <c r="AO142" s="1905"/>
      <c r="AP142" s="1905"/>
      <c r="AQ142" s="1905"/>
      <c r="AR142" s="1905"/>
      <c r="AS142" s="1905"/>
      <c r="AT142" s="1905"/>
      <c r="AU142" s="1905"/>
      <c r="AV142" s="1905"/>
      <c r="AW142" s="1905"/>
      <c r="AX142" s="1905"/>
      <c r="AY142" s="1905"/>
      <c r="AZ142" s="1905"/>
      <c r="BA142" s="1905"/>
      <c r="BB142" s="1905"/>
      <c r="BC142" s="1905"/>
      <c r="BD142" s="1905"/>
      <c r="BE142" s="1905"/>
      <c r="BF142" s="165"/>
      <c r="BG142" s="165"/>
      <c r="BH142" s="165"/>
      <c r="BI142" s="165"/>
      <c r="BJ142" s="165"/>
      <c r="BK142" s="165"/>
      <c r="BL142" s="165"/>
      <c r="BM142" s="165"/>
      <c r="BN142" s="165"/>
      <c r="BO142" s="165"/>
      <c r="BP142" s="165"/>
      <c r="BQ142" s="165"/>
      <c r="BR142" s="165"/>
      <c r="BS142" s="165"/>
      <c r="BT142" s="165"/>
      <c r="BU142" s="165"/>
      <c r="BV142" s="165"/>
      <c r="BW142" s="165"/>
      <c r="BX142" s="165"/>
      <c r="BY142" s="165"/>
      <c r="BZ142" s="165"/>
      <c r="CA142" s="165"/>
      <c r="CB142" s="165"/>
      <c r="CC142" s="165"/>
      <c r="CD142" s="165"/>
      <c r="CE142" s="165"/>
      <c r="CF142" s="165"/>
      <c r="CG142" s="165"/>
      <c r="CH142" s="165"/>
      <c r="CI142" s="165"/>
      <c r="CJ142" s="165"/>
      <c r="CK142" s="165"/>
      <c r="CL142" s="165"/>
      <c r="CM142" s="165"/>
      <c r="CN142" s="165"/>
      <c r="CO142" s="165"/>
      <c r="CP142" s="165"/>
      <c r="CQ142" s="165"/>
      <c r="CR142" s="1375"/>
      <c r="CS142" s="1375"/>
    </row>
    <row r="143" spans="1:103" ht="6" customHeight="1">
      <c r="A143" s="1372"/>
      <c r="B143" s="1372"/>
      <c r="C143" s="1372"/>
      <c r="D143" s="1372"/>
      <c r="E143" s="1905"/>
      <c r="F143" s="1905"/>
      <c r="G143" s="1905"/>
      <c r="H143" s="1905"/>
      <c r="I143" s="1905"/>
      <c r="J143" s="1905"/>
      <c r="K143" s="1905"/>
      <c r="L143" s="1905"/>
      <c r="M143" s="1905"/>
      <c r="N143" s="1905"/>
      <c r="O143" s="1905"/>
      <c r="P143" s="1905"/>
      <c r="Q143" s="1905"/>
      <c r="R143" s="1905"/>
      <c r="S143" s="1905"/>
      <c r="T143" s="1905"/>
      <c r="U143" s="1905"/>
      <c r="V143" s="1905"/>
      <c r="W143" s="1905"/>
      <c r="X143" s="1905"/>
      <c r="Y143" s="1905"/>
      <c r="Z143" s="1905"/>
      <c r="AA143" s="1905"/>
      <c r="AB143" s="1905"/>
      <c r="AC143" s="1905"/>
      <c r="AD143" s="1905"/>
      <c r="AE143" s="1905"/>
      <c r="AF143" s="1905"/>
      <c r="AG143" s="1905"/>
      <c r="AH143" s="1905"/>
      <c r="AI143" s="1905"/>
      <c r="AJ143" s="1905"/>
      <c r="AK143" s="1905"/>
      <c r="AL143" s="1905"/>
      <c r="AM143" s="1905"/>
      <c r="AN143" s="1905"/>
      <c r="AO143" s="1905"/>
      <c r="AP143" s="1905"/>
      <c r="AQ143" s="1905"/>
      <c r="AR143" s="1905"/>
      <c r="AS143" s="1905"/>
      <c r="AT143" s="1905"/>
      <c r="AU143" s="1905"/>
      <c r="AV143" s="1905"/>
      <c r="AW143" s="1905"/>
      <c r="AX143" s="1905"/>
      <c r="AY143" s="1905"/>
      <c r="AZ143" s="1905"/>
      <c r="BA143" s="1905"/>
      <c r="BB143" s="1905"/>
      <c r="BC143" s="1905"/>
      <c r="BD143" s="1905"/>
      <c r="BE143" s="1905"/>
      <c r="BF143" s="165"/>
      <c r="BG143" s="165"/>
      <c r="BH143" s="165"/>
      <c r="BI143" s="165"/>
      <c r="BJ143" s="165"/>
      <c r="BK143" s="165"/>
      <c r="BL143" s="165"/>
      <c r="BM143" s="165"/>
      <c r="BN143" s="165"/>
      <c r="BO143" s="165"/>
      <c r="BP143" s="165"/>
      <c r="BQ143" s="165"/>
      <c r="BR143" s="165"/>
      <c r="BS143" s="165"/>
      <c r="BT143" s="165"/>
      <c r="BU143" s="165"/>
      <c r="BV143" s="165"/>
      <c r="BW143" s="165"/>
      <c r="BX143" s="165"/>
      <c r="BY143" s="165"/>
      <c r="BZ143" s="165"/>
      <c r="CA143" s="165"/>
      <c r="CB143" s="165"/>
      <c r="CC143" s="165"/>
      <c r="CD143" s="165"/>
      <c r="CE143" s="165"/>
      <c r="CF143" s="165"/>
      <c r="CG143" s="165"/>
      <c r="CH143" s="165"/>
      <c r="CI143" s="165"/>
      <c r="CJ143" s="165"/>
      <c r="CK143" s="165"/>
      <c r="CL143" s="165"/>
      <c r="CM143" s="165"/>
      <c r="CN143" s="165"/>
      <c r="CO143" s="165"/>
      <c r="CP143" s="165"/>
      <c r="CQ143" s="165"/>
      <c r="CR143" s="1375"/>
      <c r="CS143" s="1375"/>
    </row>
    <row r="144" spans="1:103" ht="6" customHeight="1">
      <c r="A144" s="1372"/>
      <c r="B144" s="1372"/>
      <c r="C144" s="1372"/>
      <c r="D144" s="1372"/>
      <c r="E144" s="1537" t="str">
        <f>IF(所得控除等!N204="☑ 給与から差引き（特別徴収）","　　　☑ 給与から差引き（特別徴収）　　　　□ 自分で納付（普通徴収）",IF(所得控除等!N204="☑ 自分で納付（普通徴収）","　　　□ 給与から差引き（特別徴収）　　　　☑ 自分で納付（普通徴収）","　　　□ 給与から差引き（特別徴収）　　　　□ 自分で納付（普通徴収）"))</f>
        <v>　　　□ 給与から差引き（特別徴収）　　　　□ 自分で納付（普通徴収）</v>
      </c>
      <c r="F144" s="1538"/>
      <c r="G144" s="1538"/>
      <c r="H144" s="1538"/>
      <c r="I144" s="1538"/>
      <c r="J144" s="1538"/>
      <c r="K144" s="1538"/>
      <c r="L144" s="1538"/>
      <c r="M144" s="1538"/>
      <c r="N144" s="1538"/>
      <c r="O144" s="1538"/>
      <c r="P144" s="1538"/>
      <c r="Q144" s="1538"/>
      <c r="R144" s="1538"/>
      <c r="S144" s="1538"/>
      <c r="T144" s="1538"/>
      <c r="U144" s="1538"/>
      <c r="V144" s="1538"/>
      <c r="W144" s="1538"/>
      <c r="X144" s="1538"/>
      <c r="Y144" s="1538"/>
      <c r="Z144" s="1538"/>
      <c r="AA144" s="1538"/>
      <c r="AB144" s="1538"/>
      <c r="AC144" s="1538"/>
      <c r="AD144" s="1538"/>
      <c r="AE144" s="1538"/>
      <c r="AF144" s="1538"/>
      <c r="AG144" s="1538"/>
      <c r="AH144" s="1538"/>
      <c r="AI144" s="1538"/>
      <c r="AJ144" s="1538"/>
      <c r="AK144" s="1538"/>
      <c r="AL144" s="1538"/>
      <c r="AM144" s="1538"/>
      <c r="AN144" s="1538"/>
      <c r="AO144" s="1538"/>
      <c r="AP144" s="1538"/>
      <c r="AQ144" s="1538"/>
      <c r="AR144" s="1538"/>
      <c r="AS144" s="1538"/>
      <c r="AT144" s="1538"/>
      <c r="AU144" s="1538"/>
      <c r="AV144" s="1538"/>
      <c r="AW144" s="1538"/>
      <c r="AX144" s="1538"/>
      <c r="AY144" s="1538"/>
      <c r="AZ144" s="1538"/>
      <c r="BA144" s="1538"/>
      <c r="BB144" s="1538"/>
      <c r="BC144" s="1539"/>
      <c r="BD144" s="1374"/>
      <c r="BE144" s="165"/>
      <c r="BF144" s="165"/>
      <c r="BG144" s="165"/>
      <c r="BH144" s="165"/>
      <c r="BI144" s="165"/>
      <c r="BJ144" s="165"/>
      <c r="BK144" s="165"/>
      <c r="BL144" s="165"/>
      <c r="BM144" s="165"/>
      <c r="BN144" s="165"/>
      <c r="BO144" s="165"/>
      <c r="BP144" s="165"/>
      <c r="BQ144" s="165"/>
      <c r="BR144" s="165"/>
      <c r="BS144" s="165"/>
      <c r="BT144" s="165"/>
      <c r="BU144" s="165"/>
      <c r="BV144" s="165"/>
      <c r="BW144" s="165"/>
      <c r="BX144" s="165"/>
      <c r="BY144" s="165"/>
      <c r="BZ144" s="165"/>
      <c r="CA144" s="165"/>
      <c r="CB144" s="165"/>
      <c r="CC144" s="165"/>
      <c r="CD144" s="165"/>
      <c r="CE144" s="165"/>
      <c r="CF144" s="165"/>
      <c r="CG144" s="165"/>
      <c r="CH144" s="165"/>
      <c r="CI144" s="165"/>
      <c r="CJ144" s="165"/>
      <c r="CK144" s="165"/>
      <c r="CL144" s="165"/>
      <c r="CM144" s="165"/>
      <c r="CN144" s="165"/>
      <c r="CO144" s="165"/>
      <c r="CP144" s="165"/>
      <c r="CQ144" s="165"/>
      <c r="CR144" s="1375"/>
      <c r="CS144" s="1375"/>
    </row>
    <row r="145" spans="1:112" ht="6" customHeight="1">
      <c r="A145" s="1372"/>
      <c r="B145" s="1372"/>
      <c r="C145" s="1372"/>
      <c r="D145" s="1372"/>
      <c r="E145" s="1540"/>
      <c r="F145" s="1541"/>
      <c r="G145" s="1541"/>
      <c r="H145" s="1541"/>
      <c r="I145" s="1541"/>
      <c r="J145" s="1541"/>
      <c r="K145" s="1541"/>
      <c r="L145" s="1541"/>
      <c r="M145" s="1541"/>
      <c r="N145" s="1541"/>
      <c r="O145" s="1541"/>
      <c r="P145" s="1541"/>
      <c r="Q145" s="1541"/>
      <c r="R145" s="1541"/>
      <c r="S145" s="1541"/>
      <c r="T145" s="1541"/>
      <c r="U145" s="1541"/>
      <c r="V145" s="1541"/>
      <c r="W145" s="1541"/>
      <c r="X145" s="1541"/>
      <c r="Y145" s="1541"/>
      <c r="Z145" s="1541"/>
      <c r="AA145" s="1541"/>
      <c r="AB145" s="1541"/>
      <c r="AC145" s="1541"/>
      <c r="AD145" s="1541"/>
      <c r="AE145" s="1541"/>
      <c r="AF145" s="1541"/>
      <c r="AG145" s="1541"/>
      <c r="AH145" s="1541"/>
      <c r="AI145" s="1541"/>
      <c r="AJ145" s="1541"/>
      <c r="AK145" s="1541"/>
      <c r="AL145" s="1541"/>
      <c r="AM145" s="1541"/>
      <c r="AN145" s="1541"/>
      <c r="AO145" s="1541"/>
      <c r="AP145" s="1541"/>
      <c r="AQ145" s="1541"/>
      <c r="AR145" s="1541"/>
      <c r="AS145" s="1541"/>
      <c r="AT145" s="1541"/>
      <c r="AU145" s="1541"/>
      <c r="AV145" s="1541"/>
      <c r="AW145" s="1541"/>
      <c r="AX145" s="1541"/>
      <c r="AY145" s="1541"/>
      <c r="AZ145" s="1541"/>
      <c r="BA145" s="1541"/>
      <c r="BB145" s="1541"/>
      <c r="BC145" s="1542"/>
      <c r="BD145" s="1374"/>
      <c r="BE145" s="165"/>
      <c r="BF145" s="165"/>
      <c r="BG145" s="165"/>
      <c r="BH145" s="165"/>
      <c r="BI145" s="165"/>
      <c r="BJ145" s="165"/>
      <c r="BK145" s="165"/>
      <c r="BL145" s="165"/>
      <c r="BM145" s="165"/>
      <c r="BN145" s="165"/>
      <c r="BO145" s="165"/>
      <c r="BP145" s="165"/>
      <c r="BQ145" s="165"/>
      <c r="BR145" s="165"/>
      <c r="BS145" s="165"/>
      <c r="BT145" s="165"/>
      <c r="BU145" s="165"/>
      <c r="BV145" s="165"/>
      <c r="BW145" s="165"/>
      <c r="BX145" s="165"/>
      <c r="BY145" s="165"/>
      <c r="BZ145" s="165"/>
      <c r="CA145" s="165"/>
      <c r="CB145" s="165"/>
      <c r="CC145" s="165"/>
      <c r="CD145" s="165"/>
      <c r="CE145" s="165"/>
      <c r="CF145" s="165"/>
      <c r="CG145" s="165"/>
      <c r="CH145" s="165"/>
      <c r="CI145" s="165"/>
      <c r="CJ145" s="165"/>
      <c r="CK145" s="165"/>
      <c r="CL145" s="165"/>
      <c r="CM145" s="165"/>
      <c r="CN145" s="165"/>
      <c r="CO145" s="165"/>
      <c r="CP145" s="165"/>
      <c r="CQ145" s="165"/>
      <c r="CR145" s="1375"/>
      <c r="CS145" s="1375"/>
    </row>
    <row r="146" spans="1:112" ht="6" customHeight="1">
      <c r="A146" s="1372"/>
      <c r="B146" s="1372"/>
      <c r="C146" s="1372"/>
      <c r="D146" s="1372"/>
      <c r="E146" s="1543"/>
      <c r="F146" s="1544"/>
      <c r="G146" s="1544"/>
      <c r="H146" s="1544"/>
      <c r="I146" s="1544"/>
      <c r="J146" s="1544"/>
      <c r="K146" s="1544"/>
      <c r="L146" s="1544"/>
      <c r="M146" s="1544"/>
      <c r="N146" s="1544"/>
      <c r="O146" s="1544"/>
      <c r="P146" s="1544"/>
      <c r="Q146" s="1544"/>
      <c r="R146" s="1544"/>
      <c r="S146" s="1544"/>
      <c r="T146" s="1544"/>
      <c r="U146" s="1544"/>
      <c r="V146" s="1544"/>
      <c r="W146" s="1544"/>
      <c r="X146" s="1544"/>
      <c r="Y146" s="1544"/>
      <c r="Z146" s="1544"/>
      <c r="AA146" s="1544"/>
      <c r="AB146" s="1544"/>
      <c r="AC146" s="1544"/>
      <c r="AD146" s="1544"/>
      <c r="AE146" s="1544"/>
      <c r="AF146" s="1544"/>
      <c r="AG146" s="1544"/>
      <c r="AH146" s="1544"/>
      <c r="AI146" s="1544"/>
      <c r="AJ146" s="1544"/>
      <c r="AK146" s="1544"/>
      <c r="AL146" s="1544"/>
      <c r="AM146" s="1544"/>
      <c r="AN146" s="1544"/>
      <c r="AO146" s="1544"/>
      <c r="AP146" s="1544"/>
      <c r="AQ146" s="1544"/>
      <c r="AR146" s="1544"/>
      <c r="AS146" s="1544"/>
      <c r="AT146" s="1544"/>
      <c r="AU146" s="1544"/>
      <c r="AV146" s="1544"/>
      <c r="AW146" s="1544"/>
      <c r="AX146" s="1544"/>
      <c r="AY146" s="1544"/>
      <c r="AZ146" s="1544"/>
      <c r="BA146" s="1544"/>
      <c r="BB146" s="1544"/>
      <c r="BC146" s="1545"/>
      <c r="BD146" s="1374"/>
      <c r="BE146" s="165"/>
      <c r="BF146" s="165"/>
      <c r="BG146" s="165"/>
      <c r="BH146" s="165"/>
      <c r="BI146" s="165"/>
      <c r="BJ146" s="165"/>
      <c r="BK146" s="165"/>
      <c r="BL146" s="165"/>
      <c r="BM146" s="165"/>
      <c r="BN146" s="165"/>
      <c r="BO146" s="165"/>
      <c r="BP146" s="165"/>
      <c r="BQ146" s="165"/>
      <c r="BR146" s="165"/>
      <c r="BS146" s="165"/>
      <c r="BT146" s="165"/>
      <c r="BU146" s="165"/>
      <c r="BV146" s="165"/>
      <c r="BW146" s="165"/>
      <c r="BX146" s="165"/>
      <c r="BY146" s="165"/>
      <c r="BZ146" s="165"/>
      <c r="CA146" s="165"/>
      <c r="CB146" s="165"/>
      <c r="CC146" s="165"/>
      <c r="CD146" s="165"/>
      <c r="CE146" s="165"/>
      <c r="CF146" s="165"/>
      <c r="CG146" s="165"/>
      <c r="CH146" s="165"/>
      <c r="CI146" s="165"/>
      <c r="CJ146" s="165"/>
      <c r="CK146" s="165"/>
      <c r="CL146" s="165"/>
      <c r="CM146" s="165"/>
      <c r="CN146" s="165"/>
      <c r="CO146" s="165"/>
      <c r="CP146" s="165"/>
      <c r="CQ146" s="165"/>
      <c r="CR146" s="1375"/>
      <c r="CS146" s="1375"/>
    </row>
    <row r="147" spans="1:112" ht="6" customHeight="1">
      <c r="A147" s="1357" t="s">
        <v>0</v>
      </c>
      <c r="B147" s="1357"/>
      <c r="C147" s="1357"/>
      <c r="D147" s="1357"/>
      <c r="E147" s="1357"/>
      <c r="F147" s="1357"/>
      <c r="G147" s="1357"/>
      <c r="H147" s="1357"/>
      <c r="I147" s="1357"/>
      <c r="J147" s="1357"/>
      <c r="K147" s="1357"/>
      <c r="L147" s="1357"/>
      <c r="M147" s="1357"/>
      <c r="N147" s="1357"/>
      <c r="O147" s="1357"/>
      <c r="P147" s="1357"/>
      <c r="Q147" s="1357"/>
      <c r="R147" s="1357"/>
      <c r="S147" s="1357"/>
      <c r="T147" s="1357"/>
      <c r="U147" s="1357"/>
      <c r="V147" s="1357"/>
      <c r="W147" s="1357"/>
      <c r="X147" s="1357"/>
      <c r="Y147" s="1357"/>
      <c r="Z147" s="1357"/>
      <c r="AA147" s="1357"/>
      <c r="AB147" s="1357"/>
      <c r="AC147" s="1357"/>
      <c r="AD147" s="1357"/>
      <c r="AE147" s="1357"/>
      <c r="AF147" s="1357"/>
      <c r="AG147" s="1357"/>
      <c r="AH147" s="1357"/>
      <c r="AI147" s="1357"/>
      <c r="AJ147" s="1357"/>
      <c r="AK147" s="1357"/>
      <c r="AL147" s="1357"/>
      <c r="AM147" s="1357"/>
      <c r="AN147" s="1357"/>
      <c r="AO147" s="1357"/>
      <c r="AP147" s="1357"/>
      <c r="AQ147" s="1357"/>
      <c r="AR147" s="1357"/>
      <c r="AS147" s="1357"/>
      <c r="AT147" s="1357"/>
      <c r="AU147" s="1357"/>
      <c r="AV147" s="1357"/>
      <c r="AW147" s="1357"/>
      <c r="AX147" s="1357"/>
      <c r="AY147" s="1357"/>
      <c r="AZ147" s="1357"/>
      <c r="BA147" s="1357"/>
      <c r="BB147" s="1357"/>
      <c r="BC147" s="1357"/>
      <c r="BD147" s="1357"/>
      <c r="BE147" s="1357"/>
      <c r="BF147" s="1357"/>
      <c r="BG147" s="1357"/>
      <c r="BH147" s="1357"/>
      <c r="BI147" s="1357"/>
      <c r="BJ147" s="1357"/>
      <c r="BK147" s="1357"/>
      <c r="BL147" s="1357"/>
      <c r="BM147" s="1357"/>
      <c r="BN147" s="1357"/>
      <c r="BO147" s="1357"/>
      <c r="BP147" s="1357"/>
      <c r="BQ147" s="1357"/>
      <c r="BR147" s="1357"/>
      <c r="BS147" s="1357"/>
      <c r="BT147" s="1357"/>
      <c r="BU147" s="1357"/>
      <c r="BV147" s="1357"/>
      <c r="BW147" s="1357"/>
      <c r="BX147" s="1357"/>
      <c r="BY147" s="1357"/>
      <c r="BZ147" s="1357"/>
      <c r="CA147" s="1357"/>
      <c r="CB147" s="1357"/>
      <c r="CC147" s="1357"/>
      <c r="CD147" s="1357"/>
      <c r="CE147" s="1357"/>
      <c r="CF147" s="1357"/>
      <c r="CG147" s="1357"/>
      <c r="CH147" s="1357"/>
      <c r="CI147" s="1357"/>
      <c r="CJ147" s="1357"/>
      <c r="CK147" s="1357"/>
      <c r="CL147" s="1357"/>
      <c r="CM147" s="1357"/>
      <c r="CN147" s="1357"/>
      <c r="CO147" s="1357"/>
      <c r="CP147" s="1357"/>
      <c r="CQ147" s="1357"/>
      <c r="CR147" s="1357"/>
      <c r="CS147" s="1357"/>
    </row>
    <row r="148" spans="1:112" ht="6" customHeight="1">
      <c r="A148" s="1357"/>
      <c r="B148" s="1357"/>
      <c r="C148" s="1357"/>
      <c r="D148" s="1357"/>
      <c r="E148" s="1357"/>
      <c r="F148" s="1357"/>
      <c r="G148" s="1357"/>
      <c r="H148" s="1357"/>
      <c r="I148" s="1357"/>
      <c r="J148" s="1357"/>
      <c r="K148" s="1357"/>
      <c r="L148" s="1357"/>
      <c r="M148" s="1357"/>
      <c r="N148" s="1357"/>
      <c r="O148" s="1357"/>
      <c r="P148" s="1357"/>
      <c r="Q148" s="1357"/>
      <c r="R148" s="1357"/>
      <c r="S148" s="1357"/>
      <c r="T148" s="1357"/>
      <c r="U148" s="1357"/>
      <c r="V148" s="1357"/>
      <c r="W148" s="1357"/>
      <c r="X148" s="1357"/>
      <c r="Y148" s="1357"/>
      <c r="Z148" s="1357"/>
      <c r="AA148" s="1357"/>
      <c r="AB148" s="1357"/>
      <c r="AC148" s="1357"/>
      <c r="AD148" s="1357"/>
      <c r="AE148" s="1357"/>
      <c r="AF148" s="1357"/>
      <c r="AG148" s="1357"/>
      <c r="AH148" s="1357"/>
      <c r="AI148" s="1357"/>
      <c r="AJ148" s="1357"/>
      <c r="AK148" s="1357"/>
      <c r="AL148" s="1357"/>
      <c r="AM148" s="1357"/>
      <c r="AN148" s="1357"/>
      <c r="AO148" s="1357"/>
      <c r="AP148" s="1357"/>
      <c r="AQ148" s="1357"/>
      <c r="AR148" s="1357"/>
      <c r="AS148" s="1357"/>
      <c r="AT148" s="1357"/>
      <c r="AU148" s="1357"/>
      <c r="AV148" s="1357"/>
      <c r="AW148" s="1357"/>
      <c r="AX148" s="1357"/>
      <c r="AY148" s="1357"/>
      <c r="AZ148" s="1357"/>
      <c r="BA148" s="1357"/>
      <c r="BB148" s="1357"/>
      <c r="BC148" s="1357"/>
      <c r="BD148" s="1357"/>
      <c r="BE148" s="1357"/>
      <c r="BF148" s="1357"/>
      <c r="BG148" s="1357"/>
      <c r="BH148" s="1357"/>
      <c r="BI148" s="1357"/>
      <c r="BJ148" s="1357"/>
      <c r="BK148" s="1357"/>
      <c r="BL148" s="1357"/>
      <c r="BM148" s="1357"/>
      <c r="BN148" s="1357"/>
      <c r="BO148" s="1357"/>
      <c r="BP148" s="1357"/>
      <c r="BQ148" s="1357"/>
      <c r="BR148" s="1357"/>
      <c r="BS148" s="1357"/>
      <c r="BT148" s="1357"/>
      <c r="BU148" s="1357"/>
      <c r="BV148" s="1357"/>
      <c r="BW148" s="1357"/>
      <c r="BX148" s="1357"/>
      <c r="BY148" s="1357"/>
      <c r="BZ148" s="1357"/>
      <c r="CA148" s="1357"/>
      <c r="CB148" s="1357"/>
      <c r="CC148" s="1357"/>
      <c r="CD148" s="1357"/>
      <c r="CE148" s="1357"/>
      <c r="CF148" s="1357"/>
      <c r="CG148" s="1357"/>
      <c r="CH148" s="1357"/>
      <c r="CI148" s="1357"/>
      <c r="CJ148" s="1357"/>
      <c r="CK148" s="1357"/>
      <c r="CL148" s="1357"/>
      <c r="CM148" s="1357"/>
      <c r="CN148" s="1357"/>
      <c r="CO148" s="1357"/>
      <c r="CP148" s="1357"/>
      <c r="CQ148" s="1357"/>
      <c r="CR148" s="1357"/>
      <c r="CS148" s="1357"/>
    </row>
    <row r="149" spans="1:112" ht="6" customHeight="1">
      <c r="A149" s="1357"/>
      <c r="B149" s="1357"/>
      <c r="C149" s="1357"/>
      <c r="D149" s="1357"/>
      <c r="E149" s="1357"/>
      <c r="F149" s="1357"/>
      <c r="G149" s="1357"/>
      <c r="H149" s="1357"/>
      <c r="I149" s="1357"/>
      <c r="J149" s="1357"/>
      <c r="K149" s="1357"/>
      <c r="L149" s="1357"/>
      <c r="M149" s="1357"/>
      <c r="N149" s="1357"/>
      <c r="O149" s="1357"/>
      <c r="P149" s="1357"/>
      <c r="Q149" s="1357"/>
      <c r="R149" s="1357"/>
      <c r="S149" s="1357"/>
      <c r="T149" s="1357"/>
      <c r="U149" s="1357"/>
      <c r="V149" s="1357"/>
      <c r="W149" s="1357"/>
      <c r="X149" s="1357"/>
      <c r="Y149" s="1357"/>
      <c r="Z149" s="1357"/>
      <c r="AA149" s="1357"/>
      <c r="AB149" s="1357"/>
      <c r="AC149" s="1357"/>
      <c r="AD149" s="1357"/>
      <c r="AE149" s="1357"/>
      <c r="AF149" s="1357"/>
      <c r="AG149" s="1357"/>
      <c r="AH149" s="1357"/>
      <c r="AI149" s="1357"/>
      <c r="AJ149" s="1357"/>
      <c r="AK149" s="1357"/>
      <c r="AL149" s="1357"/>
      <c r="AM149" s="1357"/>
      <c r="AN149" s="1357"/>
      <c r="AO149" s="1357"/>
      <c r="AP149" s="1357"/>
      <c r="AQ149" s="1357"/>
      <c r="AR149" s="1357"/>
      <c r="AS149" s="1357"/>
      <c r="AT149" s="1357"/>
      <c r="AU149" s="1357"/>
      <c r="AV149" s="1357"/>
      <c r="AW149" s="1357"/>
      <c r="AX149" s="1357"/>
      <c r="AY149" s="1357"/>
      <c r="AZ149" s="1357"/>
      <c r="BA149" s="1357"/>
      <c r="BB149" s="1357"/>
      <c r="BC149" s="1357"/>
      <c r="BD149" s="1357"/>
      <c r="BE149" s="1357"/>
      <c r="BF149" s="1357"/>
      <c r="BG149" s="1357"/>
      <c r="BH149" s="1357"/>
      <c r="BI149" s="1357"/>
      <c r="BJ149" s="1357"/>
      <c r="BK149" s="1357"/>
      <c r="BL149" s="1357"/>
      <c r="BM149" s="1357"/>
      <c r="BN149" s="1357"/>
      <c r="BO149" s="1357"/>
      <c r="BP149" s="1357"/>
      <c r="BQ149" s="1357"/>
      <c r="BR149" s="1357"/>
      <c r="BS149" s="1357"/>
      <c r="BT149" s="1357"/>
      <c r="BU149" s="1357"/>
      <c r="BV149" s="1357"/>
      <c r="BW149" s="1357"/>
      <c r="BX149" s="1357"/>
      <c r="BY149" s="1357"/>
      <c r="BZ149" s="1357"/>
      <c r="CA149" s="1357"/>
      <c r="CB149" s="1357"/>
      <c r="CC149" s="1357"/>
      <c r="CD149" s="1357"/>
      <c r="CE149" s="1357"/>
      <c r="CF149" s="1357"/>
      <c r="CG149" s="1357"/>
      <c r="CH149" s="1357"/>
      <c r="CI149" s="1357"/>
      <c r="CJ149" s="1357"/>
      <c r="CK149" s="1357"/>
      <c r="CL149" s="1357"/>
      <c r="CM149" s="1357"/>
      <c r="CN149" s="1357"/>
      <c r="CO149" s="1357"/>
      <c r="CP149" s="1357"/>
      <c r="CQ149" s="1357"/>
      <c r="CR149" s="1357"/>
      <c r="CS149" s="1357"/>
    </row>
    <row r="150" spans="1:112" ht="5.25" customHeight="1">
      <c r="A150" s="221"/>
      <c r="B150" s="221"/>
      <c r="C150" s="1606" t="s">
        <v>148</v>
      </c>
      <c r="D150" s="1606"/>
      <c r="E150" s="1606"/>
      <c r="F150" s="1606"/>
      <c r="G150" s="1606"/>
      <c r="H150" s="1606"/>
      <c r="I150" s="1606"/>
      <c r="J150" s="1606"/>
      <c r="K150" s="1606"/>
      <c r="L150" s="1606"/>
      <c r="M150" s="1606"/>
      <c r="N150" s="1606"/>
      <c r="O150" s="1606"/>
      <c r="P150" s="1606"/>
      <c r="Q150" s="1606"/>
      <c r="R150" s="1606"/>
      <c r="S150" s="1606"/>
      <c r="T150" s="1606"/>
      <c r="U150" s="1606"/>
      <c r="V150" s="1606"/>
      <c r="W150" s="1606"/>
      <c r="X150" s="1606"/>
      <c r="Y150" s="1606"/>
      <c r="Z150" s="1606"/>
      <c r="AA150" s="1606"/>
      <c r="AB150" s="1606"/>
      <c r="AC150" s="1606"/>
      <c r="AD150" s="1606"/>
      <c r="AE150" s="1607"/>
      <c r="AF150" s="1607"/>
      <c r="AG150" s="1608"/>
      <c r="AH150" s="1608"/>
      <c r="AI150" s="1608"/>
      <c r="AJ150" s="1608"/>
      <c r="AK150" s="1608"/>
      <c r="AL150" s="1608"/>
      <c r="AM150" s="1608"/>
      <c r="AN150" s="1608"/>
      <c r="AO150" s="1608"/>
      <c r="AP150" s="1608"/>
      <c r="AQ150" s="1608"/>
      <c r="AR150" s="1608"/>
      <c r="AS150" s="1608"/>
      <c r="AT150" s="1608"/>
      <c r="AU150" s="1608"/>
      <c r="AV150" s="1608"/>
      <c r="AW150" s="1608"/>
      <c r="AX150" s="1608"/>
      <c r="AY150" s="1608"/>
      <c r="AZ150" s="1608"/>
      <c r="BA150" s="1608"/>
      <c r="BB150" s="1608"/>
      <c r="BC150" s="1608"/>
      <c r="BD150" s="1608"/>
      <c r="BE150" s="1608"/>
      <c r="BF150" s="1608"/>
      <c r="BG150" s="1608"/>
      <c r="BH150" s="1608"/>
      <c r="BI150" s="1608"/>
      <c r="BJ150" s="1608"/>
      <c r="BK150" s="1608"/>
      <c r="BL150" s="1608"/>
      <c r="BM150" s="1608"/>
      <c r="BN150" s="1608"/>
      <c r="BO150" s="1608"/>
      <c r="BP150" s="1608"/>
      <c r="BQ150" s="1608"/>
      <c r="BR150" s="1608"/>
      <c r="BS150" s="1608"/>
      <c r="BT150" s="1608"/>
      <c r="BU150" s="1608"/>
      <c r="BV150" s="1608"/>
      <c r="BW150" s="1608"/>
      <c r="BX150" s="1608"/>
      <c r="BY150" s="1608"/>
      <c r="BZ150" s="1608"/>
      <c r="CA150" s="1608"/>
      <c r="CB150" s="1608"/>
      <c r="CC150" s="1608"/>
      <c r="CD150" s="1608"/>
      <c r="CE150" s="1608"/>
      <c r="CF150" s="1608"/>
      <c r="CG150" s="1608"/>
      <c r="CH150" s="1608"/>
      <c r="CI150" s="1608"/>
      <c r="CJ150" s="1608"/>
      <c r="CK150" s="1608"/>
      <c r="CL150" s="1608"/>
      <c r="CM150" s="1608"/>
      <c r="CN150" s="1608"/>
      <c r="CO150" s="1608"/>
      <c r="CP150" s="1608"/>
      <c r="CQ150" s="222"/>
      <c r="CR150" s="222"/>
      <c r="CS150" s="221"/>
      <c r="CT150" s="1305" t="s">
        <v>711</v>
      </c>
      <c r="CU150" s="1305"/>
      <c r="CV150" s="1305"/>
      <c r="CW150" s="1305"/>
      <c r="CX150" s="1305"/>
      <c r="CY150" s="1305"/>
      <c r="CZ150" s="1305"/>
      <c r="DA150" s="1305"/>
      <c r="DB150" s="1305"/>
      <c r="DC150" s="1305"/>
      <c r="DD150" s="1305"/>
      <c r="DE150" s="1305"/>
      <c r="DF150" s="1305"/>
      <c r="DG150" s="1305"/>
      <c r="DH150" s="1305"/>
    </row>
    <row r="151" spans="1:112" ht="5.25" customHeight="1">
      <c r="A151" s="221"/>
      <c r="B151" s="221"/>
      <c r="C151" s="1606"/>
      <c r="D151" s="1606"/>
      <c r="E151" s="1606"/>
      <c r="F151" s="1606"/>
      <c r="G151" s="1606"/>
      <c r="H151" s="1606"/>
      <c r="I151" s="1606"/>
      <c r="J151" s="1606"/>
      <c r="K151" s="1606"/>
      <c r="L151" s="1606"/>
      <c r="M151" s="1606"/>
      <c r="N151" s="1606"/>
      <c r="O151" s="1606"/>
      <c r="P151" s="1606"/>
      <c r="Q151" s="1606"/>
      <c r="R151" s="1606"/>
      <c r="S151" s="1606"/>
      <c r="T151" s="1606"/>
      <c r="U151" s="1606"/>
      <c r="V151" s="1606"/>
      <c r="W151" s="1606"/>
      <c r="X151" s="1606"/>
      <c r="Y151" s="1606"/>
      <c r="Z151" s="1606"/>
      <c r="AA151" s="1606"/>
      <c r="AB151" s="1606"/>
      <c r="AC151" s="1606"/>
      <c r="AD151" s="1606"/>
      <c r="AE151" s="1607"/>
      <c r="AF151" s="1607"/>
      <c r="AG151" s="1608"/>
      <c r="AH151" s="1608"/>
      <c r="AI151" s="1608"/>
      <c r="AJ151" s="1608"/>
      <c r="AK151" s="1608"/>
      <c r="AL151" s="1608"/>
      <c r="AM151" s="1608"/>
      <c r="AN151" s="1608"/>
      <c r="AO151" s="1608"/>
      <c r="AP151" s="1608"/>
      <c r="AQ151" s="1608"/>
      <c r="AR151" s="1608"/>
      <c r="AS151" s="1608"/>
      <c r="AT151" s="1608"/>
      <c r="AU151" s="1608"/>
      <c r="AV151" s="1608"/>
      <c r="AW151" s="1608"/>
      <c r="AX151" s="1608"/>
      <c r="AY151" s="1608"/>
      <c r="AZ151" s="1608"/>
      <c r="BA151" s="1608"/>
      <c r="BB151" s="1608"/>
      <c r="BC151" s="1608"/>
      <c r="BD151" s="1608"/>
      <c r="BE151" s="1608"/>
      <c r="BF151" s="1608"/>
      <c r="BG151" s="1608"/>
      <c r="BH151" s="1608"/>
      <c r="BI151" s="1608"/>
      <c r="BJ151" s="1608"/>
      <c r="BK151" s="1608"/>
      <c r="BL151" s="1608"/>
      <c r="BM151" s="1608"/>
      <c r="BN151" s="1608"/>
      <c r="BO151" s="1608"/>
      <c r="BP151" s="1608"/>
      <c r="BQ151" s="1608"/>
      <c r="BR151" s="1608"/>
      <c r="BS151" s="1608"/>
      <c r="BT151" s="1608"/>
      <c r="BU151" s="1608"/>
      <c r="BV151" s="1608"/>
      <c r="BW151" s="1608"/>
      <c r="BX151" s="1608"/>
      <c r="BY151" s="1608"/>
      <c r="BZ151" s="1608"/>
      <c r="CA151" s="1608"/>
      <c r="CB151" s="1608"/>
      <c r="CC151" s="1608"/>
      <c r="CD151" s="1608"/>
      <c r="CE151" s="1608"/>
      <c r="CF151" s="1608"/>
      <c r="CG151" s="1608"/>
      <c r="CH151" s="1608"/>
      <c r="CI151" s="1608"/>
      <c r="CJ151" s="1608"/>
      <c r="CK151" s="1608"/>
      <c r="CL151" s="1608"/>
      <c r="CM151" s="1608"/>
      <c r="CN151" s="1608"/>
      <c r="CO151" s="1608"/>
      <c r="CP151" s="1608"/>
      <c r="CQ151" s="222"/>
      <c r="CR151" s="222"/>
      <c r="CS151" s="221"/>
      <c r="CT151" s="1305"/>
      <c r="CU151" s="1305"/>
      <c r="CV151" s="1305"/>
      <c r="CW151" s="1305"/>
      <c r="CX151" s="1305"/>
      <c r="CY151" s="1305"/>
      <c r="CZ151" s="1305"/>
      <c r="DA151" s="1305"/>
      <c r="DB151" s="1305"/>
      <c r="DC151" s="1305"/>
      <c r="DD151" s="1305"/>
      <c r="DE151" s="1305"/>
      <c r="DF151" s="1305"/>
      <c r="DG151" s="1305"/>
      <c r="DH151" s="1305"/>
    </row>
    <row r="152" spans="1:112" ht="5.25" customHeight="1">
      <c r="A152" s="221"/>
      <c r="B152" s="221"/>
      <c r="C152" s="1606"/>
      <c r="D152" s="1606"/>
      <c r="E152" s="1606"/>
      <c r="F152" s="1606"/>
      <c r="G152" s="1606"/>
      <c r="H152" s="1606"/>
      <c r="I152" s="1606"/>
      <c r="J152" s="1606"/>
      <c r="K152" s="1606"/>
      <c r="L152" s="1606"/>
      <c r="M152" s="1606"/>
      <c r="N152" s="1606"/>
      <c r="O152" s="1606"/>
      <c r="P152" s="1606"/>
      <c r="Q152" s="1606"/>
      <c r="R152" s="1606"/>
      <c r="S152" s="1606"/>
      <c r="T152" s="1606"/>
      <c r="U152" s="1606"/>
      <c r="V152" s="1606"/>
      <c r="W152" s="1606"/>
      <c r="X152" s="1606"/>
      <c r="Y152" s="1606"/>
      <c r="Z152" s="1606"/>
      <c r="AA152" s="1606"/>
      <c r="AB152" s="1606"/>
      <c r="AC152" s="1606"/>
      <c r="AD152" s="1606"/>
      <c r="AE152" s="1607"/>
      <c r="AF152" s="1607"/>
      <c r="AG152" s="1608"/>
      <c r="AH152" s="1608"/>
      <c r="AI152" s="1608"/>
      <c r="AJ152" s="1608"/>
      <c r="AK152" s="1608"/>
      <c r="AL152" s="1608"/>
      <c r="AM152" s="1608"/>
      <c r="AN152" s="1608"/>
      <c r="AO152" s="1608"/>
      <c r="AP152" s="1608"/>
      <c r="AQ152" s="1608"/>
      <c r="AR152" s="1608"/>
      <c r="AS152" s="1608"/>
      <c r="AT152" s="1608"/>
      <c r="AU152" s="1608"/>
      <c r="AV152" s="1608"/>
      <c r="AW152" s="1608"/>
      <c r="AX152" s="1608"/>
      <c r="AY152" s="1608"/>
      <c r="AZ152" s="1608"/>
      <c r="BA152" s="1608"/>
      <c r="BB152" s="1608"/>
      <c r="BC152" s="1608"/>
      <c r="BD152" s="1608"/>
      <c r="BE152" s="1608"/>
      <c r="BF152" s="1608"/>
      <c r="BG152" s="1608"/>
      <c r="BH152" s="1608"/>
      <c r="BI152" s="1608"/>
      <c r="BJ152" s="1608"/>
      <c r="BK152" s="1608"/>
      <c r="BL152" s="1608"/>
      <c r="BM152" s="1608"/>
      <c r="BN152" s="1608"/>
      <c r="BO152" s="1608"/>
      <c r="BP152" s="1608"/>
      <c r="BQ152" s="1608"/>
      <c r="BR152" s="1608"/>
      <c r="BS152" s="1608"/>
      <c r="BT152" s="1608"/>
      <c r="BU152" s="1608"/>
      <c r="BV152" s="1608"/>
      <c r="BW152" s="1608"/>
      <c r="BX152" s="1608"/>
      <c r="BY152" s="1608"/>
      <c r="BZ152" s="1608"/>
      <c r="CA152" s="1608"/>
      <c r="CB152" s="1608"/>
      <c r="CC152" s="1608"/>
      <c r="CD152" s="1608"/>
      <c r="CE152" s="1608"/>
      <c r="CF152" s="1608"/>
      <c r="CG152" s="1608"/>
      <c r="CH152" s="1608"/>
      <c r="CI152" s="1608"/>
      <c r="CJ152" s="1608"/>
      <c r="CK152" s="1608"/>
      <c r="CL152" s="1608"/>
      <c r="CM152" s="1608"/>
      <c r="CN152" s="1608"/>
      <c r="CO152" s="1608"/>
      <c r="CP152" s="1608"/>
      <c r="CQ152" s="222"/>
      <c r="CR152" s="222"/>
      <c r="CS152" s="221"/>
      <c r="CT152" s="1305"/>
      <c r="CU152" s="1305"/>
      <c r="CV152" s="1305"/>
      <c r="CW152" s="1305"/>
      <c r="CX152" s="1305"/>
      <c r="CY152" s="1305"/>
      <c r="CZ152" s="1305"/>
      <c r="DA152" s="1305"/>
      <c r="DB152" s="1305"/>
      <c r="DC152" s="1305"/>
      <c r="DD152" s="1305"/>
      <c r="DE152" s="1305"/>
      <c r="DF152" s="1305"/>
      <c r="DG152" s="1305"/>
      <c r="DH152" s="1305"/>
    </row>
    <row r="153" spans="1:112" ht="5.25" customHeight="1">
      <c r="A153" s="221"/>
      <c r="B153" s="221"/>
      <c r="C153" s="1609"/>
      <c r="D153" s="1610" t="s">
        <v>147</v>
      </c>
      <c r="E153" s="1610"/>
      <c r="F153" s="1610"/>
      <c r="G153" s="1610"/>
      <c r="H153" s="1610"/>
      <c r="I153" s="1610"/>
      <c r="J153" s="1610"/>
      <c r="K153" s="1610"/>
      <c r="L153" s="1610"/>
      <c r="M153" s="1610"/>
      <c r="N153" s="1610"/>
      <c r="O153" s="1610"/>
      <c r="P153" s="1610"/>
      <c r="Q153" s="1610"/>
      <c r="R153" s="1610"/>
      <c r="S153" s="1610"/>
      <c r="T153" s="1610"/>
      <c r="U153" s="1610"/>
      <c r="V153" s="1610"/>
      <c r="W153" s="1610"/>
      <c r="X153" s="1610"/>
      <c r="Y153" s="1610"/>
      <c r="Z153" s="1610"/>
      <c r="AA153" s="1610"/>
      <c r="AB153" s="1610"/>
      <c r="AC153" s="1610"/>
      <c r="AD153" s="1608"/>
      <c r="AE153" s="1607"/>
      <c r="AF153" s="1607"/>
      <c r="AG153" s="1608"/>
      <c r="AH153" s="1608"/>
      <c r="AI153" s="1608"/>
      <c r="AJ153" s="1608"/>
      <c r="AK153" s="1608"/>
      <c r="AL153" s="1608"/>
      <c r="AM153" s="1608"/>
      <c r="AN153" s="1608"/>
      <c r="AO153" s="1608"/>
      <c r="AP153" s="1608"/>
      <c r="AQ153" s="1608"/>
      <c r="AR153" s="1608"/>
      <c r="AS153" s="1608"/>
      <c r="AT153" s="1608"/>
      <c r="AU153" s="1608"/>
      <c r="AV153" s="1608"/>
      <c r="AW153" s="1608"/>
      <c r="AX153" s="1608"/>
      <c r="AY153" s="1608"/>
      <c r="AZ153" s="1608"/>
      <c r="BA153" s="1608"/>
      <c r="BB153" s="1608"/>
      <c r="BC153" s="1608"/>
      <c r="BD153" s="1608"/>
      <c r="BE153" s="1608"/>
      <c r="BF153" s="1608"/>
      <c r="BG153" s="1608"/>
      <c r="BH153" s="1608"/>
      <c r="BI153" s="1608"/>
      <c r="BJ153" s="1608"/>
      <c r="BK153" s="1608"/>
      <c r="BL153" s="1608"/>
      <c r="BM153" s="1608"/>
      <c r="BN153" s="1608"/>
      <c r="BO153" s="1608"/>
      <c r="BP153" s="1608"/>
      <c r="BQ153" s="1608"/>
      <c r="BR153" s="1608"/>
      <c r="BS153" s="1608"/>
      <c r="BT153" s="1608"/>
      <c r="BU153" s="1608"/>
      <c r="BV153" s="1608"/>
      <c r="BW153" s="1608"/>
      <c r="BX153" s="1608"/>
      <c r="BY153" s="1608"/>
      <c r="BZ153" s="1608"/>
      <c r="CA153" s="1608"/>
      <c r="CB153" s="1608"/>
      <c r="CC153" s="1608"/>
      <c r="CD153" s="1608"/>
      <c r="CE153" s="1608"/>
      <c r="CF153" s="1608"/>
      <c r="CG153" s="1608"/>
      <c r="CH153" s="1608"/>
      <c r="CI153" s="1608"/>
      <c r="CJ153" s="1608"/>
      <c r="CK153" s="1608"/>
      <c r="CL153" s="1608"/>
      <c r="CM153" s="1608"/>
      <c r="CN153" s="1608"/>
      <c r="CO153" s="1608"/>
      <c r="CP153" s="1608"/>
      <c r="CQ153" s="222"/>
      <c r="CR153" s="222"/>
      <c r="CS153" s="221"/>
      <c r="CT153" s="1305"/>
      <c r="CU153" s="1305"/>
      <c r="CV153" s="1305"/>
      <c r="CW153" s="1305"/>
      <c r="CX153" s="1305"/>
      <c r="CY153" s="1305"/>
      <c r="CZ153" s="1305"/>
      <c r="DA153" s="1305"/>
      <c r="DB153" s="1305"/>
      <c r="DC153" s="1305"/>
      <c r="DD153" s="1305"/>
      <c r="DE153" s="1305"/>
      <c r="DF153" s="1305"/>
      <c r="DG153" s="1305"/>
      <c r="DH153" s="1305"/>
    </row>
    <row r="154" spans="1:112" ht="5.25" customHeight="1">
      <c r="A154" s="221"/>
      <c r="B154" s="221"/>
      <c r="C154" s="1609"/>
      <c r="D154" s="1610"/>
      <c r="E154" s="1610"/>
      <c r="F154" s="1610"/>
      <c r="G154" s="1610"/>
      <c r="H154" s="1610"/>
      <c r="I154" s="1610"/>
      <c r="J154" s="1610"/>
      <c r="K154" s="1610"/>
      <c r="L154" s="1610"/>
      <c r="M154" s="1610"/>
      <c r="N154" s="1610"/>
      <c r="O154" s="1610"/>
      <c r="P154" s="1610"/>
      <c r="Q154" s="1610"/>
      <c r="R154" s="1610"/>
      <c r="S154" s="1610"/>
      <c r="T154" s="1610"/>
      <c r="U154" s="1610"/>
      <c r="V154" s="1610"/>
      <c r="W154" s="1610"/>
      <c r="X154" s="1610"/>
      <c r="Y154" s="1610"/>
      <c r="Z154" s="1610"/>
      <c r="AA154" s="1610"/>
      <c r="AB154" s="1610"/>
      <c r="AC154" s="1610"/>
      <c r="AD154" s="1608"/>
      <c r="AE154" s="1607"/>
      <c r="AF154" s="1607"/>
      <c r="AG154" s="1606" t="s">
        <v>146</v>
      </c>
      <c r="AH154" s="1606"/>
      <c r="AI154" s="1606"/>
      <c r="AJ154" s="1606"/>
      <c r="AK154" s="1606"/>
      <c r="AL154" s="1606"/>
      <c r="AM154" s="1606"/>
      <c r="AN154" s="1606"/>
      <c r="AO154" s="1606"/>
      <c r="AP154" s="1606"/>
      <c r="AQ154" s="1606"/>
      <c r="AR154" s="1606"/>
      <c r="AS154" s="1606"/>
      <c r="AT154" s="1606"/>
      <c r="AU154" s="1606"/>
      <c r="AV154" s="1606"/>
      <c r="AW154" s="1606"/>
      <c r="AX154" s="1606"/>
      <c r="AY154" s="1606"/>
      <c r="AZ154" s="1606"/>
      <c r="BA154" s="1606"/>
      <c r="BB154" s="1606"/>
      <c r="BC154" s="1606"/>
      <c r="BD154" s="1606"/>
      <c r="BE154" s="1606"/>
      <c r="BF154" s="1606"/>
      <c r="BG154" s="1606"/>
      <c r="BH154" s="1606"/>
      <c r="BI154" s="1606"/>
      <c r="BJ154" s="1606"/>
      <c r="BK154" s="1606"/>
      <c r="BL154" s="1606"/>
      <c r="BM154" s="1606"/>
      <c r="BN154" s="1606"/>
      <c r="BO154" s="1606"/>
      <c r="BP154" s="1606"/>
      <c r="BQ154" s="1606"/>
      <c r="BR154" s="1606"/>
      <c r="BS154" s="1606"/>
      <c r="BT154" s="1606"/>
      <c r="BU154" s="1606"/>
      <c r="BV154" s="1606"/>
      <c r="BW154" s="1606"/>
      <c r="BX154" s="1606"/>
      <c r="BY154" s="1606"/>
      <c r="BZ154" s="1606"/>
      <c r="CA154" s="1606"/>
      <c r="CB154" s="1606"/>
      <c r="CC154" s="1606"/>
      <c r="CD154" s="1606"/>
      <c r="CE154" s="1606"/>
      <c r="CF154" s="1606"/>
      <c r="CG154" s="1606"/>
      <c r="CH154" s="1606"/>
      <c r="CI154" s="1606"/>
      <c r="CJ154" s="1606"/>
      <c r="CK154" s="1606"/>
      <c r="CL154" s="1606"/>
      <c r="CM154" s="1606"/>
      <c r="CN154" s="1606"/>
      <c r="CO154" s="1606"/>
      <c r="CP154" s="1606"/>
      <c r="CQ154" s="222"/>
      <c r="CR154" s="222"/>
      <c r="CS154" s="222"/>
    </row>
    <row r="155" spans="1:112" ht="5.25" customHeight="1">
      <c r="A155" s="221"/>
      <c r="B155" s="221"/>
      <c r="C155" s="1609"/>
      <c r="D155" s="1610"/>
      <c r="E155" s="1610"/>
      <c r="F155" s="1610"/>
      <c r="G155" s="1610"/>
      <c r="H155" s="1610"/>
      <c r="I155" s="1610"/>
      <c r="J155" s="1610"/>
      <c r="K155" s="1610"/>
      <c r="L155" s="1610"/>
      <c r="M155" s="1610"/>
      <c r="N155" s="1610"/>
      <c r="O155" s="1610"/>
      <c r="P155" s="1610"/>
      <c r="Q155" s="1610"/>
      <c r="R155" s="1610"/>
      <c r="S155" s="1610"/>
      <c r="T155" s="1610"/>
      <c r="U155" s="1610"/>
      <c r="V155" s="1610"/>
      <c r="W155" s="1610"/>
      <c r="X155" s="1610"/>
      <c r="Y155" s="1610"/>
      <c r="Z155" s="1610"/>
      <c r="AA155" s="1610"/>
      <c r="AB155" s="1610"/>
      <c r="AC155" s="1610"/>
      <c r="AD155" s="1608"/>
      <c r="AE155" s="1607"/>
      <c r="AF155" s="1607"/>
      <c r="AG155" s="1606"/>
      <c r="AH155" s="1606"/>
      <c r="AI155" s="1606"/>
      <c r="AJ155" s="1606"/>
      <c r="AK155" s="1606"/>
      <c r="AL155" s="1606"/>
      <c r="AM155" s="1606"/>
      <c r="AN155" s="1606"/>
      <c r="AO155" s="1606"/>
      <c r="AP155" s="1606"/>
      <c r="AQ155" s="1606"/>
      <c r="AR155" s="1606"/>
      <c r="AS155" s="1606"/>
      <c r="AT155" s="1606"/>
      <c r="AU155" s="1606"/>
      <c r="AV155" s="1606"/>
      <c r="AW155" s="1606"/>
      <c r="AX155" s="1606"/>
      <c r="AY155" s="1606"/>
      <c r="AZ155" s="1606"/>
      <c r="BA155" s="1606"/>
      <c r="BB155" s="1606"/>
      <c r="BC155" s="1606"/>
      <c r="BD155" s="1606"/>
      <c r="BE155" s="1606"/>
      <c r="BF155" s="1606"/>
      <c r="BG155" s="1606"/>
      <c r="BH155" s="1606"/>
      <c r="BI155" s="1606"/>
      <c r="BJ155" s="1606"/>
      <c r="BK155" s="1606"/>
      <c r="BL155" s="1606"/>
      <c r="BM155" s="1606"/>
      <c r="BN155" s="1606"/>
      <c r="BO155" s="1606"/>
      <c r="BP155" s="1606"/>
      <c r="BQ155" s="1606"/>
      <c r="BR155" s="1606"/>
      <c r="BS155" s="1606"/>
      <c r="BT155" s="1606"/>
      <c r="BU155" s="1606"/>
      <c r="BV155" s="1606"/>
      <c r="BW155" s="1606"/>
      <c r="BX155" s="1606"/>
      <c r="BY155" s="1606"/>
      <c r="BZ155" s="1606"/>
      <c r="CA155" s="1606"/>
      <c r="CB155" s="1606"/>
      <c r="CC155" s="1606"/>
      <c r="CD155" s="1606"/>
      <c r="CE155" s="1606"/>
      <c r="CF155" s="1606"/>
      <c r="CG155" s="1606"/>
      <c r="CH155" s="1606"/>
      <c r="CI155" s="1606"/>
      <c r="CJ155" s="1606"/>
      <c r="CK155" s="1606"/>
      <c r="CL155" s="1606"/>
      <c r="CM155" s="1606"/>
      <c r="CN155" s="1606"/>
      <c r="CO155" s="1606"/>
      <c r="CP155" s="1606"/>
      <c r="CQ155" s="222"/>
      <c r="CR155" s="222"/>
      <c r="CS155" s="222"/>
    </row>
    <row r="156" spans="1:112" ht="5.25" customHeight="1">
      <c r="A156" s="221"/>
      <c r="B156" s="221"/>
      <c r="C156" s="1609"/>
      <c r="D156" s="1611"/>
      <c r="E156" s="1611"/>
      <c r="F156" s="1611"/>
      <c r="G156" s="1611"/>
      <c r="H156" s="1611"/>
      <c r="I156" s="1611"/>
      <c r="J156" s="1611"/>
      <c r="K156" s="1611"/>
      <c r="L156" s="1611"/>
      <c r="M156" s="1611"/>
      <c r="N156" s="1611"/>
      <c r="O156" s="1611"/>
      <c r="P156" s="1611"/>
      <c r="Q156" s="1611"/>
      <c r="R156" s="1611"/>
      <c r="S156" s="1611"/>
      <c r="T156" s="1611"/>
      <c r="U156" s="1611"/>
      <c r="V156" s="1611"/>
      <c r="W156" s="1611"/>
      <c r="X156" s="1611"/>
      <c r="Y156" s="1611"/>
      <c r="Z156" s="1611"/>
      <c r="AA156" s="1611"/>
      <c r="AB156" s="1611"/>
      <c r="AC156" s="1611"/>
      <c r="AD156" s="1612"/>
      <c r="AE156" s="1607"/>
      <c r="AF156" s="1607"/>
      <c r="AG156" s="1613"/>
      <c r="AH156" s="1613"/>
      <c r="AI156" s="1613"/>
      <c r="AJ156" s="1613"/>
      <c r="AK156" s="1613"/>
      <c r="AL156" s="1613"/>
      <c r="AM156" s="1613"/>
      <c r="AN156" s="1613"/>
      <c r="AO156" s="1613"/>
      <c r="AP156" s="1613"/>
      <c r="AQ156" s="1613"/>
      <c r="AR156" s="1613"/>
      <c r="AS156" s="1613"/>
      <c r="AT156" s="1613"/>
      <c r="AU156" s="1613"/>
      <c r="AV156" s="1613"/>
      <c r="AW156" s="1613"/>
      <c r="AX156" s="1613"/>
      <c r="AY156" s="1613"/>
      <c r="AZ156" s="1613"/>
      <c r="BA156" s="1613"/>
      <c r="BB156" s="1613"/>
      <c r="BC156" s="1613"/>
      <c r="BD156" s="1613"/>
      <c r="BE156" s="1613"/>
      <c r="BF156" s="1613"/>
      <c r="BG156" s="1613"/>
      <c r="BH156" s="1613"/>
      <c r="BI156" s="1613"/>
      <c r="BJ156" s="1613"/>
      <c r="BK156" s="1613"/>
      <c r="BL156" s="1613"/>
      <c r="BM156" s="1613"/>
      <c r="BN156" s="1613"/>
      <c r="BO156" s="1613"/>
      <c r="BP156" s="1613"/>
      <c r="BQ156" s="1613"/>
      <c r="BR156" s="1613"/>
      <c r="BS156" s="1613"/>
      <c r="BT156" s="1613"/>
      <c r="BU156" s="1613"/>
      <c r="BV156" s="1613"/>
      <c r="BW156" s="1613"/>
      <c r="BX156" s="1613"/>
      <c r="BY156" s="1613"/>
      <c r="BZ156" s="1613"/>
      <c r="CA156" s="1613"/>
      <c r="CB156" s="1613"/>
      <c r="CC156" s="1613"/>
      <c r="CD156" s="1613"/>
      <c r="CE156" s="1613"/>
      <c r="CF156" s="1613"/>
      <c r="CG156" s="1613"/>
      <c r="CH156" s="1613"/>
      <c r="CI156" s="1613"/>
      <c r="CJ156" s="1613"/>
      <c r="CK156" s="1613"/>
      <c r="CL156" s="1613"/>
      <c r="CM156" s="1613"/>
      <c r="CN156" s="1613"/>
      <c r="CO156" s="1613"/>
      <c r="CP156" s="1613"/>
      <c r="CQ156" s="222"/>
      <c r="CR156" s="222"/>
      <c r="CS156" s="222"/>
    </row>
    <row r="157" spans="1:112" ht="5.25" customHeight="1">
      <c r="A157" s="221"/>
      <c r="B157" s="221"/>
      <c r="C157" s="1614" t="s">
        <v>98</v>
      </c>
      <c r="D157" s="1615"/>
      <c r="E157" s="1615" t="s">
        <v>145</v>
      </c>
      <c r="F157" s="1615"/>
      <c r="G157" s="1615"/>
      <c r="H157" s="1615"/>
      <c r="I157" s="1615"/>
      <c r="J157" s="1615"/>
      <c r="K157" s="1615"/>
      <c r="L157" s="1615"/>
      <c r="M157" s="1615"/>
      <c r="N157" s="1615"/>
      <c r="O157" s="1615"/>
      <c r="P157" s="1615"/>
      <c r="Q157" s="1615"/>
      <c r="R157" s="1615"/>
      <c r="S157" s="1615" t="s">
        <v>144</v>
      </c>
      <c r="T157" s="1615"/>
      <c r="U157" s="1615"/>
      <c r="V157" s="1615"/>
      <c r="W157" s="1615"/>
      <c r="X157" s="1615"/>
      <c r="Y157" s="1615"/>
      <c r="Z157" s="1615"/>
      <c r="AA157" s="1615"/>
      <c r="AB157" s="1615"/>
      <c r="AC157" s="1615"/>
      <c r="AD157" s="1617"/>
      <c r="AE157" s="1607"/>
      <c r="AF157" s="1607"/>
      <c r="AG157" s="1619" t="s">
        <v>143</v>
      </c>
      <c r="AH157" s="1430"/>
      <c r="AI157" s="1430"/>
      <c r="AJ157" s="1430"/>
      <c r="AK157" s="1430"/>
      <c r="AL157" s="1430"/>
      <c r="AM157" s="1430"/>
      <c r="AN157" s="1430"/>
      <c r="AO157" s="1621" t="s">
        <v>134</v>
      </c>
      <c r="AP157" s="1621"/>
      <c r="AQ157" s="1621"/>
      <c r="AR157" s="1621"/>
      <c r="AS157" s="1621"/>
      <c r="AT157" s="1621"/>
      <c r="AU157" s="1621"/>
      <c r="AV157" s="1621"/>
      <c r="AW157" s="1621"/>
      <c r="AX157" s="1621"/>
      <c r="AY157" s="1621"/>
      <c r="AZ157" s="1621"/>
      <c r="BA157" s="1621"/>
      <c r="BB157" s="1621"/>
      <c r="BC157" s="1621"/>
      <c r="BD157" s="1621" t="s">
        <v>129</v>
      </c>
      <c r="BE157" s="1621"/>
      <c r="BF157" s="1621"/>
      <c r="BG157" s="1621"/>
      <c r="BH157" s="1621"/>
      <c r="BI157" s="1621"/>
      <c r="BJ157" s="1621"/>
      <c r="BK157" s="1621"/>
      <c r="BL157" s="1621"/>
      <c r="BM157" s="1621"/>
      <c r="BN157" s="1621"/>
      <c r="BO157" s="1621"/>
      <c r="BP157" s="1621"/>
      <c r="BQ157" s="1621" t="s">
        <v>128</v>
      </c>
      <c r="BR157" s="1621"/>
      <c r="BS157" s="1621"/>
      <c r="BT157" s="1621"/>
      <c r="BU157" s="1621"/>
      <c r="BV157" s="1621"/>
      <c r="BW157" s="1621"/>
      <c r="BX157" s="1621"/>
      <c r="BY157" s="1621"/>
      <c r="BZ157" s="1621"/>
      <c r="CA157" s="1621"/>
      <c r="CB157" s="1621"/>
      <c r="CC157" s="1621"/>
      <c r="CD157" s="1430" t="s">
        <v>142</v>
      </c>
      <c r="CE157" s="1430"/>
      <c r="CF157" s="1430"/>
      <c r="CG157" s="1430"/>
      <c r="CH157" s="1430"/>
      <c r="CI157" s="1430"/>
      <c r="CJ157" s="1430"/>
      <c r="CK157" s="1430"/>
      <c r="CL157" s="1430"/>
      <c r="CM157" s="1430"/>
      <c r="CN157" s="1430"/>
      <c r="CO157" s="1430"/>
      <c r="CP157" s="1622"/>
      <c r="CQ157" s="222"/>
      <c r="CR157" s="222"/>
      <c r="CS157" s="223"/>
    </row>
    <row r="158" spans="1:112" ht="5.25" customHeight="1">
      <c r="A158" s="221"/>
      <c r="B158" s="221"/>
      <c r="C158" s="1616"/>
      <c r="D158" s="1504"/>
      <c r="E158" s="1504"/>
      <c r="F158" s="1504"/>
      <c r="G158" s="1504"/>
      <c r="H158" s="1504"/>
      <c r="I158" s="1504"/>
      <c r="J158" s="1504"/>
      <c r="K158" s="1504"/>
      <c r="L158" s="1504"/>
      <c r="M158" s="1504"/>
      <c r="N158" s="1504"/>
      <c r="O158" s="1504"/>
      <c r="P158" s="1504"/>
      <c r="Q158" s="1504"/>
      <c r="R158" s="1504"/>
      <c r="S158" s="1504"/>
      <c r="T158" s="1504"/>
      <c r="U158" s="1504"/>
      <c r="V158" s="1504"/>
      <c r="W158" s="1504"/>
      <c r="X158" s="1504"/>
      <c r="Y158" s="1504"/>
      <c r="Z158" s="1504"/>
      <c r="AA158" s="1504"/>
      <c r="AB158" s="1504"/>
      <c r="AC158" s="1504"/>
      <c r="AD158" s="1618"/>
      <c r="AE158" s="1607"/>
      <c r="AF158" s="1607"/>
      <c r="AG158" s="1620"/>
      <c r="AH158" s="1404"/>
      <c r="AI158" s="1404"/>
      <c r="AJ158" s="1404"/>
      <c r="AK158" s="1404"/>
      <c r="AL158" s="1404"/>
      <c r="AM158" s="1404"/>
      <c r="AN158" s="1404"/>
      <c r="AO158" s="1573"/>
      <c r="AP158" s="1573"/>
      <c r="AQ158" s="1573"/>
      <c r="AR158" s="1573"/>
      <c r="AS158" s="1573"/>
      <c r="AT158" s="1573"/>
      <c r="AU158" s="1573"/>
      <c r="AV158" s="1573"/>
      <c r="AW158" s="1573"/>
      <c r="AX158" s="1573"/>
      <c r="AY158" s="1573"/>
      <c r="AZ158" s="1573"/>
      <c r="BA158" s="1573"/>
      <c r="BB158" s="1573"/>
      <c r="BC158" s="1573"/>
      <c r="BD158" s="1573"/>
      <c r="BE158" s="1573"/>
      <c r="BF158" s="1573"/>
      <c r="BG158" s="1573"/>
      <c r="BH158" s="1573"/>
      <c r="BI158" s="1573"/>
      <c r="BJ158" s="1573"/>
      <c r="BK158" s="1573"/>
      <c r="BL158" s="1573"/>
      <c r="BM158" s="1573"/>
      <c r="BN158" s="1573"/>
      <c r="BO158" s="1573"/>
      <c r="BP158" s="1573"/>
      <c r="BQ158" s="1573"/>
      <c r="BR158" s="1573"/>
      <c r="BS158" s="1573"/>
      <c r="BT158" s="1573"/>
      <c r="BU158" s="1573"/>
      <c r="BV158" s="1573"/>
      <c r="BW158" s="1573"/>
      <c r="BX158" s="1573"/>
      <c r="BY158" s="1573"/>
      <c r="BZ158" s="1573"/>
      <c r="CA158" s="1573"/>
      <c r="CB158" s="1573"/>
      <c r="CC158" s="1573"/>
      <c r="CD158" s="1404"/>
      <c r="CE158" s="1404"/>
      <c r="CF158" s="1404"/>
      <c r="CG158" s="1404"/>
      <c r="CH158" s="1404"/>
      <c r="CI158" s="1404"/>
      <c r="CJ158" s="1404"/>
      <c r="CK158" s="1404"/>
      <c r="CL158" s="1404"/>
      <c r="CM158" s="1404"/>
      <c r="CN158" s="1404"/>
      <c r="CO158" s="1404"/>
      <c r="CP158" s="1623"/>
      <c r="CQ158" s="222"/>
      <c r="CR158" s="222"/>
      <c r="CS158" s="223"/>
    </row>
    <row r="159" spans="1:112" ht="5.25" customHeight="1">
      <c r="A159" s="221"/>
      <c r="B159" s="221"/>
      <c r="C159" s="1616"/>
      <c r="D159" s="1504"/>
      <c r="E159" s="1504"/>
      <c r="F159" s="1504"/>
      <c r="G159" s="1504"/>
      <c r="H159" s="1504"/>
      <c r="I159" s="1504"/>
      <c r="J159" s="1504"/>
      <c r="K159" s="1504"/>
      <c r="L159" s="1504"/>
      <c r="M159" s="1504"/>
      <c r="N159" s="1504"/>
      <c r="O159" s="1504"/>
      <c r="P159" s="1504"/>
      <c r="Q159" s="1504"/>
      <c r="R159" s="1504"/>
      <c r="S159" s="1504"/>
      <c r="T159" s="1504"/>
      <c r="U159" s="1504"/>
      <c r="V159" s="1504"/>
      <c r="W159" s="1504"/>
      <c r="X159" s="1504"/>
      <c r="Y159" s="1504"/>
      <c r="Z159" s="1504"/>
      <c r="AA159" s="1504"/>
      <c r="AB159" s="1504"/>
      <c r="AC159" s="1504"/>
      <c r="AD159" s="1618"/>
      <c r="AE159" s="1607"/>
      <c r="AF159" s="1607"/>
      <c r="AG159" s="1620"/>
      <c r="AH159" s="1404"/>
      <c r="AI159" s="1404"/>
      <c r="AJ159" s="1404"/>
      <c r="AK159" s="1404"/>
      <c r="AL159" s="1404"/>
      <c r="AM159" s="1404"/>
      <c r="AN159" s="1404"/>
      <c r="AO159" s="1573"/>
      <c r="AP159" s="1573"/>
      <c r="AQ159" s="1573"/>
      <c r="AR159" s="1573"/>
      <c r="AS159" s="1573"/>
      <c r="AT159" s="1573"/>
      <c r="AU159" s="1573"/>
      <c r="AV159" s="1573"/>
      <c r="AW159" s="1573"/>
      <c r="AX159" s="1573"/>
      <c r="AY159" s="1573"/>
      <c r="AZ159" s="1573"/>
      <c r="BA159" s="1573"/>
      <c r="BB159" s="1573"/>
      <c r="BC159" s="1573"/>
      <c r="BD159" s="1573"/>
      <c r="BE159" s="1573"/>
      <c r="BF159" s="1573"/>
      <c r="BG159" s="1573"/>
      <c r="BH159" s="1573"/>
      <c r="BI159" s="1573"/>
      <c r="BJ159" s="1573"/>
      <c r="BK159" s="1573"/>
      <c r="BL159" s="1573"/>
      <c r="BM159" s="1573"/>
      <c r="BN159" s="1573"/>
      <c r="BO159" s="1573"/>
      <c r="BP159" s="1573"/>
      <c r="BQ159" s="1573"/>
      <c r="BR159" s="1573"/>
      <c r="BS159" s="1573"/>
      <c r="BT159" s="1573"/>
      <c r="BU159" s="1573"/>
      <c r="BV159" s="1573"/>
      <c r="BW159" s="1573"/>
      <c r="BX159" s="1573"/>
      <c r="BY159" s="1573"/>
      <c r="BZ159" s="1573"/>
      <c r="CA159" s="1573"/>
      <c r="CB159" s="1573"/>
      <c r="CC159" s="1573"/>
      <c r="CD159" s="1404"/>
      <c r="CE159" s="1404"/>
      <c r="CF159" s="1404"/>
      <c r="CG159" s="1404"/>
      <c r="CH159" s="1404"/>
      <c r="CI159" s="1404"/>
      <c r="CJ159" s="1404"/>
      <c r="CK159" s="1404"/>
      <c r="CL159" s="1404"/>
      <c r="CM159" s="1404"/>
      <c r="CN159" s="1404"/>
      <c r="CO159" s="1404"/>
      <c r="CP159" s="1623"/>
      <c r="CQ159" s="222"/>
      <c r="CR159" s="222"/>
      <c r="CS159" s="223"/>
    </row>
    <row r="160" spans="1:112" ht="5.25" customHeight="1">
      <c r="A160" s="221"/>
      <c r="B160" s="221"/>
      <c r="C160" s="1616"/>
      <c r="D160" s="1504"/>
      <c r="E160" s="1504"/>
      <c r="F160" s="1504"/>
      <c r="G160" s="1504"/>
      <c r="H160" s="1504"/>
      <c r="I160" s="1504"/>
      <c r="J160" s="1504"/>
      <c r="K160" s="1504"/>
      <c r="L160" s="1504"/>
      <c r="M160" s="1504"/>
      <c r="N160" s="1504"/>
      <c r="O160" s="1504"/>
      <c r="P160" s="1504"/>
      <c r="Q160" s="1504"/>
      <c r="R160" s="1504"/>
      <c r="S160" s="1504"/>
      <c r="T160" s="1504"/>
      <c r="U160" s="1504"/>
      <c r="V160" s="1504"/>
      <c r="W160" s="1504"/>
      <c r="X160" s="1504"/>
      <c r="Y160" s="1504"/>
      <c r="Z160" s="1504"/>
      <c r="AA160" s="1504"/>
      <c r="AB160" s="1504"/>
      <c r="AC160" s="1504"/>
      <c r="AD160" s="1618"/>
      <c r="AE160" s="1607"/>
      <c r="AF160" s="1607"/>
      <c r="AG160" s="1620"/>
      <c r="AH160" s="1404"/>
      <c r="AI160" s="1404"/>
      <c r="AJ160" s="1404"/>
      <c r="AK160" s="1404"/>
      <c r="AL160" s="1404"/>
      <c r="AM160" s="1404"/>
      <c r="AN160" s="1404"/>
      <c r="AO160" s="1573"/>
      <c r="AP160" s="1573"/>
      <c r="AQ160" s="1573"/>
      <c r="AR160" s="1573"/>
      <c r="AS160" s="1573"/>
      <c r="AT160" s="1573"/>
      <c r="AU160" s="1573"/>
      <c r="AV160" s="1573"/>
      <c r="AW160" s="1573"/>
      <c r="AX160" s="1573"/>
      <c r="AY160" s="1573"/>
      <c r="AZ160" s="1573"/>
      <c r="BA160" s="1573"/>
      <c r="BB160" s="1573"/>
      <c r="BC160" s="1573"/>
      <c r="BD160" s="1573"/>
      <c r="BE160" s="1573"/>
      <c r="BF160" s="1573"/>
      <c r="BG160" s="1573"/>
      <c r="BH160" s="1573"/>
      <c r="BI160" s="1573"/>
      <c r="BJ160" s="1573"/>
      <c r="BK160" s="1573"/>
      <c r="BL160" s="1573"/>
      <c r="BM160" s="1573"/>
      <c r="BN160" s="1573"/>
      <c r="BO160" s="1573"/>
      <c r="BP160" s="1573"/>
      <c r="BQ160" s="1573"/>
      <c r="BR160" s="1573"/>
      <c r="BS160" s="1573"/>
      <c r="BT160" s="1573"/>
      <c r="BU160" s="1573"/>
      <c r="BV160" s="1573"/>
      <c r="BW160" s="1573"/>
      <c r="BX160" s="1573"/>
      <c r="BY160" s="1573"/>
      <c r="BZ160" s="1573"/>
      <c r="CA160" s="1573"/>
      <c r="CB160" s="1573"/>
      <c r="CC160" s="1573"/>
      <c r="CD160" s="1404"/>
      <c r="CE160" s="1404"/>
      <c r="CF160" s="1404"/>
      <c r="CG160" s="1404"/>
      <c r="CH160" s="1404"/>
      <c r="CI160" s="1404"/>
      <c r="CJ160" s="1404"/>
      <c r="CK160" s="1404"/>
      <c r="CL160" s="1404"/>
      <c r="CM160" s="1404"/>
      <c r="CN160" s="1404"/>
      <c r="CO160" s="1404"/>
      <c r="CP160" s="1623"/>
      <c r="CQ160" s="222"/>
      <c r="CR160" s="222"/>
      <c r="CS160" s="221"/>
    </row>
    <row r="161" spans="1:97" ht="5.25" customHeight="1">
      <c r="A161" s="221"/>
      <c r="B161" s="221"/>
      <c r="C161" s="1616">
        <v>1</v>
      </c>
      <c r="D161" s="1504"/>
      <c r="E161" s="1624" t="str">
        <f>IF(収入・所得!C88="","",収入・所得!C88)</f>
        <v/>
      </c>
      <c r="F161" s="1625"/>
      <c r="G161" s="1625"/>
      <c r="H161" s="1625"/>
      <c r="I161" s="1625"/>
      <c r="J161" s="1625"/>
      <c r="K161" s="1625"/>
      <c r="L161" s="1625"/>
      <c r="M161" s="1418" t="s">
        <v>175</v>
      </c>
      <c r="N161" s="1419"/>
      <c r="O161" s="1630" t="str">
        <f>IF(収入・所得!F88="","",収入・所得!F88)</f>
        <v/>
      </c>
      <c r="P161" s="1630"/>
      <c r="Q161" s="1630"/>
      <c r="R161" s="1630"/>
      <c r="S161" s="1624" t="str">
        <f>IF(収入・所得!H88="","",収入・所得!H88)</f>
        <v/>
      </c>
      <c r="T161" s="1625"/>
      <c r="U161" s="1625"/>
      <c r="V161" s="1625"/>
      <c r="W161" s="1625"/>
      <c r="X161" s="1625"/>
      <c r="Y161" s="1625"/>
      <c r="Z161" s="1625"/>
      <c r="AA161" s="1625"/>
      <c r="AB161" s="1625"/>
      <c r="AC161" s="1418" t="s">
        <v>175</v>
      </c>
      <c r="AD161" s="1631"/>
      <c r="AE161" s="1607"/>
      <c r="AF161" s="1607"/>
      <c r="AG161" s="1634" t="str">
        <f>IF(収入・所得!B4="","",収入・所得!B4)</f>
        <v/>
      </c>
      <c r="AH161" s="1378"/>
      <c r="AI161" s="1378"/>
      <c r="AJ161" s="1378"/>
      <c r="AK161" s="1378"/>
      <c r="AL161" s="1378"/>
      <c r="AM161" s="1378"/>
      <c r="AN161" s="1378"/>
      <c r="AO161" s="1386" t="str">
        <f>IF(収入・所得!D4="","",収入・所得!D4)</f>
        <v/>
      </c>
      <c r="AP161" s="1387"/>
      <c r="AQ161" s="1387"/>
      <c r="AR161" s="1387"/>
      <c r="AS161" s="1387"/>
      <c r="AT161" s="1387"/>
      <c r="AU161" s="1387"/>
      <c r="AV161" s="1387"/>
      <c r="AW161" s="1387"/>
      <c r="AX161" s="1387"/>
      <c r="AY161" s="1387"/>
      <c r="AZ161" s="1387"/>
      <c r="BA161" s="1387"/>
      <c r="BB161" s="1387"/>
      <c r="BC161" s="1388"/>
      <c r="BD161" s="1624" t="str">
        <f>IF(収入・所得!I4="","",収入・所得!I4)</f>
        <v/>
      </c>
      <c r="BE161" s="1625"/>
      <c r="BF161" s="1625"/>
      <c r="BG161" s="1625"/>
      <c r="BH161" s="1625"/>
      <c r="BI161" s="1625"/>
      <c r="BJ161" s="1625"/>
      <c r="BK161" s="1625"/>
      <c r="BL161" s="1625"/>
      <c r="BM161" s="1625"/>
      <c r="BN161" s="1625"/>
      <c r="BO161" s="1424" t="s">
        <v>175</v>
      </c>
      <c r="BP161" s="1562"/>
      <c r="BQ161" s="1624" t="str">
        <f>IF(収入・所得!L4="","",収入・所得!L4)</f>
        <v/>
      </c>
      <c r="BR161" s="1625"/>
      <c r="BS161" s="1625"/>
      <c r="BT161" s="1625"/>
      <c r="BU161" s="1625"/>
      <c r="BV161" s="1625"/>
      <c r="BW161" s="1625"/>
      <c r="BX161" s="1625"/>
      <c r="BY161" s="1625"/>
      <c r="BZ161" s="1625"/>
      <c r="CA161" s="1625"/>
      <c r="CB161" s="1424" t="s">
        <v>175</v>
      </c>
      <c r="CC161" s="1562"/>
      <c r="CD161" s="1906" t="str">
        <f>IF(SUM(収入・所得!O4:R9)=0,"",SUM(収入・所得!O4:R9))</f>
        <v/>
      </c>
      <c r="CE161" s="1907"/>
      <c r="CF161" s="1907"/>
      <c r="CG161" s="1907"/>
      <c r="CH161" s="1907"/>
      <c r="CI161" s="1907"/>
      <c r="CJ161" s="1907"/>
      <c r="CK161" s="1907"/>
      <c r="CL161" s="1907"/>
      <c r="CM161" s="1907"/>
      <c r="CN161" s="1907"/>
      <c r="CO161" s="1912" t="s">
        <v>800</v>
      </c>
      <c r="CP161" s="1913"/>
      <c r="CQ161" s="222"/>
      <c r="CR161" s="222"/>
      <c r="CS161" s="221"/>
    </row>
    <row r="162" spans="1:97" ht="5.25" customHeight="1">
      <c r="A162" s="221"/>
      <c r="B162" s="221"/>
      <c r="C162" s="1616"/>
      <c r="D162" s="1504"/>
      <c r="E162" s="1626"/>
      <c r="F162" s="1627"/>
      <c r="G162" s="1627"/>
      <c r="H162" s="1627"/>
      <c r="I162" s="1627"/>
      <c r="J162" s="1627"/>
      <c r="K162" s="1627"/>
      <c r="L162" s="1627"/>
      <c r="M162" s="1420"/>
      <c r="N162" s="1421"/>
      <c r="O162" s="1630"/>
      <c r="P162" s="1630"/>
      <c r="Q162" s="1630"/>
      <c r="R162" s="1630"/>
      <c r="S162" s="1626"/>
      <c r="T162" s="1627"/>
      <c r="U162" s="1627"/>
      <c r="V162" s="1627"/>
      <c r="W162" s="1627"/>
      <c r="X162" s="1627"/>
      <c r="Y162" s="1627"/>
      <c r="Z162" s="1627"/>
      <c r="AA162" s="1627"/>
      <c r="AB162" s="1627"/>
      <c r="AC162" s="1420"/>
      <c r="AD162" s="1632"/>
      <c r="AE162" s="1607"/>
      <c r="AF162" s="1607"/>
      <c r="AG162" s="1634"/>
      <c r="AH162" s="1378"/>
      <c r="AI162" s="1378"/>
      <c r="AJ162" s="1378"/>
      <c r="AK162" s="1378"/>
      <c r="AL162" s="1378"/>
      <c r="AM162" s="1378"/>
      <c r="AN162" s="1378"/>
      <c r="AO162" s="1389"/>
      <c r="AP162" s="1390"/>
      <c r="AQ162" s="1390"/>
      <c r="AR162" s="1390"/>
      <c r="AS162" s="1390"/>
      <c r="AT162" s="1390"/>
      <c r="AU162" s="1390"/>
      <c r="AV162" s="1390"/>
      <c r="AW162" s="1390"/>
      <c r="AX162" s="1390"/>
      <c r="AY162" s="1390"/>
      <c r="AZ162" s="1390"/>
      <c r="BA162" s="1390"/>
      <c r="BB162" s="1390"/>
      <c r="BC162" s="1391"/>
      <c r="BD162" s="1626"/>
      <c r="BE162" s="1627"/>
      <c r="BF162" s="1627"/>
      <c r="BG162" s="1627"/>
      <c r="BH162" s="1627"/>
      <c r="BI162" s="1627"/>
      <c r="BJ162" s="1627"/>
      <c r="BK162" s="1627"/>
      <c r="BL162" s="1627"/>
      <c r="BM162" s="1627"/>
      <c r="BN162" s="1627"/>
      <c r="BO162" s="1426"/>
      <c r="BP162" s="1563"/>
      <c r="BQ162" s="1626"/>
      <c r="BR162" s="1627"/>
      <c r="BS162" s="1627"/>
      <c r="BT162" s="1627"/>
      <c r="BU162" s="1627"/>
      <c r="BV162" s="1627"/>
      <c r="BW162" s="1627"/>
      <c r="BX162" s="1627"/>
      <c r="BY162" s="1627"/>
      <c r="BZ162" s="1627"/>
      <c r="CA162" s="1627"/>
      <c r="CB162" s="1426"/>
      <c r="CC162" s="1563"/>
      <c r="CD162" s="1908"/>
      <c r="CE162" s="1909"/>
      <c r="CF162" s="1909"/>
      <c r="CG162" s="1909"/>
      <c r="CH162" s="1909"/>
      <c r="CI162" s="1909"/>
      <c r="CJ162" s="1909"/>
      <c r="CK162" s="1909"/>
      <c r="CL162" s="1909"/>
      <c r="CM162" s="1909"/>
      <c r="CN162" s="1909"/>
      <c r="CO162" s="1854"/>
      <c r="CP162" s="1855"/>
      <c r="CQ162" s="222"/>
      <c r="CR162" s="222"/>
      <c r="CS162" s="221"/>
    </row>
    <row r="163" spans="1:97" ht="5.25" customHeight="1">
      <c r="A163" s="221"/>
      <c r="B163" s="221"/>
      <c r="C163" s="1616"/>
      <c r="D163" s="1504"/>
      <c r="E163" s="1628"/>
      <c r="F163" s="1629"/>
      <c r="G163" s="1629"/>
      <c r="H163" s="1629"/>
      <c r="I163" s="1629"/>
      <c r="J163" s="1629"/>
      <c r="K163" s="1629"/>
      <c r="L163" s="1629"/>
      <c r="M163" s="1422"/>
      <c r="N163" s="1423"/>
      <c r="O163" s="1630"/>
      <c r="P163" s="1630"/>
      <c r="Q163" s="1630"/>
      <c r="R163" s="1630"/>
      <c r="S163" s="1628"/>
      <c r="T163" s="1629"/>
      <c r="U163" s="1629"/>
      <c r="V163" s="1629"/>
      <c r="W163" s="1629"/>
      <c r="X163" s="1629"/>
      <c r="Y163" s="1629"/>
      <c r="Z163" s="1629"/>
      <c r="AA163" s="1629"/>
      <c r="AB163" s="1629"/>
      <c r="AC163" s="1422"/>
      <c r="AD163" s="1633"/>
      <c r="AE163" s="1607"/>
      <c r="AF163" s="1607"/>
      <c r="AG163" s="1634"/>
      <c r="AH163" s="1378"/>
      <c r="AI163" s="1378"/>
      <c r="AJ163" s="1378"/>
      <c r="AK163" s="1378"/>
      <c r="AL163" s="1378"/>
      <c r="AM163" s="1378"/>
      <c r="AN163" s="1378"/>
      <c r="AO163" s="1635"/>
      <c r="AP163" s="1636"/>
      <c r="AQ163" s="1636"/>
      <c r="AR163" s="1636"/>
      <c r="AS163" s="1636"/>
      <c r="AT163" s="1636"/>
      <c r="AU163" s="1636"/>
      <c r="AV163" s="1636"/>
      <c r="AW163" s="1636"/>
      <c r="AX163" s="1636"/>
      <c r="AY163" s="1636"/>
      <c r="AZ163" s="1636"/>
      <c r="BA163" s="1636"/>
      <c r="BB163" s="1636"/>
      <c r="BC163" s="1637"/>
      <c r="BD163" s="1628"/>
      <c r="BE163" s="1629"/>
      <c r="BF163" s="1629"/>
      <c r="BG163" s="1629"/>
      <c r="BH163" s="1629"/>
      <c r="BI163" s="1629"/>
      <c r="BJ163" s="1629"/>
      <c r="BK163" s="1629"/>
      <c r="BL163" s="1629"/>
      <c r="BM163" s="1629"/>
      <c r="BN163" s="1629"/>
      <c r="BO163" s="1428"/>
      <c r="BP163" s="1638"/>
      <c r="BQ163" s="1628"/>
      <c r="BR163" s="1629"/>
      <c r="BS163" s="1629"/>
      <c r="BT163" s="1629"/>
      <c r="BU163" s="1629"/>
      <c r="BV163" s="1629"/>
      <c r="BW163" s="1629"/>
      <c r="BX163" s="1629"/>
      <c r="BY163" s="1629"/>
      <c r="BZ163" s="1629"/>
      <c r="CA163" s="1629"/>
      <c r="CB163" s="1428"/>
      <c r="CC163" s="1638"/>
      <c r="CD163" s="1908"/>
      <c r="CE163" s="1909"/>
      <c r="CF163" s="1909"/>
      <c r="CG163" s="1909"/>
      <c r="CH163" s="1909"/>
      <c r="CI163" s="1909"/>
      <c r="CJ163" s="1909"/>
      <c r="CK163" s="1909"/>
      <c r="CL163" s="1909"/>
      <c r="CM163" s="1909"/>
      <c r="CN163" s="1909"/>
      <c r="CO163" s="1854"/>
      <c r="CP163" s="1855"/>
      <c r="CQ163" s="222"/>
      <c r="CR163" s="222"/>
      <c r="CS163" s="221"/>
    </row>
    <row r="164" spans="1:97" ht="5.25" customHeight="1">
      <c r="A164" s="221"/>
      <c r="B164" s="221"/>
      <c r="C164" s="1616">
        <v>2</v>
      </c>
      <c r="D164" s="1504"/>
      <c r="E164" s="1624" t="str">
        <f>IF(収入・所得!C89="","",収入・所得!C89)</f>
        <v/>
      </c>
      <c r="F164" s="1625"/>
      <c r="G164" s="1625"/>
      <c r="H164" s="1625"/>
      <c r="I164" s="1625"/>
      <c r="J164" s="1625"/>
      <c r="K164" s="1625"/>
      <c r="L164" s="1625"/>
      <c r="M164" s="1418"/>
      <c r="N164" s="1419"/>
      <c r="O164" s="1630" t="str">
        <f>IF(収入・所得!F89="","",収入・所得!F89)</f>
        <v/>
      </c>
      <c r="P164" s="1630"/>
      <c r="Q164" s="1630"/>
      <c r="R164" s="1630"/>
      <c r="S164" s="1624" t="str">
        <f>IF(収入・所得!H89="","",収入・所得!H89)</f>
        <v/>
      </c>
      <c r="T164" s="1625"/>
      <c r="U164" s="1625"/>
      <c r="V164" s="1625"/>
      <c r="W164" s="1625"/>
      <c r="X164" s="1625"/>
      <c r="Y164" s="1625"/>
      <c r="Z164" s="1625"/>
      <c r="AA164" s="1625"/>
      <c r="AB164" s="1625"/>
      <c r="AC164" s="1639"/>
      <c r="AD164" s="1640"/>
      <c r="AE164" s="1607"/>
      <c r="AF164" s="1607"/>
      <c r="AG164" s="1634" t="str">
        <f>IF(収入・所得!B5="","",収入・所得!B5)</f>
        <v/>
      </c>
      <c r="AH164" s="1378"/>
      <c r="AI164" s="1378"/>
      <c r="AJ164" s="1378"/>
      <c r="AK164" s="1378"/>
      <c r="AL164" s="1378"/>
      <c r="AM164" s="1378"/>
      <c r="AN164" s="1378"/>
      <c r="AO164" s="1386" t="str">
        <f>IF(収入・所得!D5="","",収入・所得!D5)</f>
        <v/>
      </c>
      <c r="AP164" s="1387"/>
      <c r="AQ164" s="1387"/>
      <c r="AR164" s="1387"/>
      <c r="AS164" s="1387"/>
      <c r="AT164" s="1387"/>
      <c r="AU164" s="1387"/>
      <c r="AV164" s="1387"/>
      <c r="AW164" s="1387"/>
      <c r="AX164" s="1387"/>
      <c r="AY164" s="1387"/>
      <c r="AZ164" s="1387"/>
      <c r="BA164" s="1387"/>
      <c r="BB164" s="1387"/>
      <c r="BC164" s="1388"/>
      <c r="BD164" s="1624" t="str">
        <f>IF(収入・所得!I5="","",収入・所得!I5)</f>
        <v/>
      </c>
      <c r="BE164" s="1625"/>
      <c r="BF164" s="1625"/>
      <c r="BG164" s="1625"/>
      <c r="BH164" s="1625"/>
      <c r="BI164" s="1625"/>
      <c r="BJ164" s="1625"/>
      <c r="BK164" s="1625"/>
      <c r="BL164" s="1625"/>
      <c r="BM164" s="1625"/>
      <c r="BN164" s="1625"/>
      <c r="BO164" s="1424"/>
      <c r="BP164" s="1562"/>
      <c r="BQ164" s="1624" t="str">
        <f>IF(収入・所得!L5="","",収入・所得!L5)</f>
        <v/>
      </c>
      <c r="BR164" s="1625"/>
      <c r="BS164" s="1625"/>
      <c r="BT164" s="1625"/>
      <c r="BU164" s="1625"/>
      <c r="BV164" s="1625"/>
      <c r="BW164" s="1625"/>
      <c r="BX164" s="1625"/>
      <c r="BY164" s="1625"/>
      <c r="BZ164" s="1625"/>
      <c r="CA164" s="1625"/>
      <c r="CB164" s="1424"/>
      <c r="CC164" s="1562"/>
      <c r="CD164" s="1908"/>
      <c r="CE164" s="1909"/>
      <c r="CF164" s="1909"/>
      <c r="CG164" s="1909"/>
      <c r="CH164" s="1909"/>
      <c r="CI164" s="1909"/>
      <c r="CJ164" s="1909"/>
      <c r="CK164" s="1909"/>
      <c r="CL164" s="1909"/>
      <c r="CM164" s="1909"/>
      <c r="CN164" s="1909"/>
      <c r="CO164" s="1854"/>
      <c r="CP164" s="1855"/>
      <c r="CQ164" s="222"/>
      <c r="CR164" s="222"/>
      <c r="CS164" s="221"/>
    </row>
    <row r="165" spans="1:97" ht="5.25" customHeight="1">
      <c r="A165" s="221"/>
      <c r="B165" s="221"/>
      <c r="C165" s="1616"/>
      <c r="D165" s="1504"/>
      <c r="E165" s="1626"/>
      <c r="F165" s="1627"/>
      <c r="G165" s="1627"/>
      <c r="H165" s="1627"/>
      <c r="I165" s="1627"/>
      <c r="J165" s="1627"/>
      <c r="K165" s="1627"/>
      <c r="L165" s="1627"/>
      <c r="M165" s="1420"/>
      <c r="N165" s="1421"/>
      <c r="O165" s="1630"/>
      <c r="P165" s="1630"/>
      <c r="Q165" s="1630"/>
      <c r="R165" s="1630"/>
      <c r="S165" s="1626"/>
      <c r="T165" s="1627"/>
      <c r="U165" s="1627"/>
      <c r="V165" s="1627"/>
      <c r="W165" s="1627"/>
      <c r="X165" s="1627"/>
      <c r="Y165" s="1627"/>
      <c r="Z165" s="1627"/>
      <c r="AA165" s="1627"/>
      <c r="AB165" s="1627"/>
      <c r="AC165" s="1641"/>
      <c r="AD165" s="1642"/>
      <c r="AE165" s="1607"/>
      <c r="AF165" s="1607"/>
      <c r="AG165" s="1634"/>
      <c r="AH165" s="1378"/>
      <c r="AI165" s="1378"/>
      <c r="AJ165" s="1378"/>
      <c r="AK165" s="1378"/>
      <c r="AL165" s="1378"/>
      <c r="AM165" s="1378"/>
      <c r="AN165" s="1378"/>
      <c r="AO165" s="1389"/>
      <c r="AP165" s="1390"/>
      <c r="AQ165" s="1390"/>
      <c r="AR165" s="1390"/>
      <c r="AS165" s="1390"/>
      <c r="AT165" s="1390"/>
      <c r="AU165" s="1390"/>
      <c r="AV165" s="1390"/>
      <c r="AW165" s="1390"/>
      <c r="AX165" s="1390"/>
      <c r="AY165" s="1390"/>
      <c r="AZ165" s="1390"/>
      <c r="BA165" s="1390"/>
      <c r="BB165" s="1390"/>
      <c r="BC165" s="1391"/>
      <c r="BD165" s="1626"/>
      <c r="BE165" s="1627"/>
      <c r="BF165" s="1627"/>
      <c r="BG165" s="1627"/>
      <c r="BH165" s="1627"/>
      <c r="BI165" s="1627"/>
      <c r="BJ165" s="1627"/>
      <c r="BK165" s="1627"/>
      <c r="BL165" s="1627"/>
      <c r="BM165" s="1627"/>
      <c r="BN165" s="1627"/>
      <c r="BO165" s="1426"/>
      <c r="BP165" s="1563"/>
      <c r="BQ165" s="1626"/>
      <c r="BR165" s="1627"/>
      <c r="BS165" s="1627"/>
      <c r="BT165" s="1627"/>
      <c r="BU165" s="1627"/>
      <c r="BV165" s="1627"/>
      <c r="BW165" s="1627"/>
      <c r="BX165" s="1627"/>
      <c r="BY165" s="1627"/>
      <c r="BZ165" s="1627"/>
      <c r="CA165" s="1627"/>
      <c r="CB165" s="1426"/>
      <c r="CC165" s="1563"/>
      <c r="CD165" s="1908"/>
      <c r="CE165" s="1909"/>
      <c r="CF165" s="1909"/>
      <c r="CG165" s="1909"/>
      <c r="CH165" s="1909"/>
      <c r="CI165" s="1909"/>
      <c r="CJ165" s="1909"/>
      <c r="CK165" s="1909"/>
      <c r="CL165" s="1909"/>
      <c r="CM165" s="1909"/>
      <c r="CN165" s="1909"/>
      <c r="CO165" s="1854"/>
      <c r="CP165" s="1855"/>
      <c r="CQ165" s="222"/>
      <c r="CR165" s="222"/>
      <c r="CS165" s="221"/>
    </row>
    <row r="166" spans="1:97" ht="5.25" customHeight="1">
      <c r="A166" s="221"/>
      <c r="B166" s="221"/>
      <c r="C166" s="1616"/>
      <c r="D166" s="1504"/>
      <c r="E166" s="1628"/>
      <c r="F166" s="1629"/>
      <c r="G166" s="1629"/>
      <c r="H166" s="1629"/>
      <c r="I166" s="1629"/>
      <c r="J166" s="1629"/>
      <c r="K166" s="1629"/>
      <c r="L166" s="1629"/>
      <c r="M166" s="1422"/>
      <c r="N166" s="1423"/>
      <c r="O166" s="1630"/>
      <c r="P166" s="1630"/>
      <c r="Q166" s="1630"/>
      <c r="R166" s="1630"/>
      <c r="S166" s="1628"/>
      <c r="T166" s="1629"/>
      <c r="U166" s="1629"/>
      <c r="V166" s="1629"/>
      <c r="W166" s="1629"/>
      <c r="X166" s="1629"/>
      <c r="Y166" s="1629"/>
      <c r="Z166" s="1629"/>
      <c r="AA166" s="1629"/>
      <c r="AB166" s="1629"/>
      <c r="AC166" s="1643"/>
      <c r="AD166" s="1644"/>
      <c r="AE166" s="1607"/>
      <c r="AF166" s="1607"/>
      <c r="AG166" s="1634"/>
      <c r="AH166" s="1378"/>
      <c r="AI166" s="1378"/>
      <c r="AJ166" s="1378"/>
      <c r="AK166" s="1378"/>
      <c r="AL166" s="1378"/>
      <c r="AM166" s="1378"/>
      <c r="AN166" s="1378"/>
      <c r="AO166" s="1635"/>
      <c r="AP166" s="1636"/>
      <c r="AQ166" s="1636"/>
      <c r="AR166" s="1636"/>
      <c r="AS166" s="1636"/>
      <c r="AT166" s="1636"/>
      <c r="AU166" s="1636"/>
      <c r="AV166" s="1636"/>
      <c r="AW166" s="1636"/>
      <c r="AX166" s="1636"/>
      <c r="AY166" s="1636"/>
      <c r="AZ166" s="1636"/>
      <c r="BA166" s="1636"/>
      <c r="BB166" s="1636"/>
      <c r="BC166" s="1637"/>
      <c r="BD166" s="1628"/>
      <c r="BE166" s="1629"/>
      <c r="BF166" s="1629"/>
      <c r="BG166" s="1629"/>
      <c r="BH166" s="1629"/>
      <c r="BI166" s="1629"/>
      <c r="BJ166" s="1629"/>
      <c r="BK166" s="1629"/>
      <c r="BL166" s="1629"/>
      <c r="BM166" s="1629"/>
      <c r="BN166" s="1629"/>
      <c r="BO166" s="1428"/>
      <c r="BP166" s="1638"/>
      <c r="BQ166" s="1628"/>
      <c r="BR166" s="1629"/>
      <c r="BS166" s="1629"/>
      <c r="BT166" s="1629"/>
      <c r="BU166" s="1629"/>
      <c r="BV166" s="1629"/>
      <c r="BW166" s="1629"/>
      <c r="BX166" s="1629"/>
      <c r="BY166" s="1629"/>
      <c r="BZ166" s="1629"/>
      <c r="CA166" s="1629"/>
      <c r="CB166" s="1428"/>
      <c r="CC166" s="1638"/>
      <c r="CD166" s="1908"/>
      <c r="CE166" s="1909"/>
      <c r="CF166" s="1909"/>
      <c r="CG166" s="1909"/>
      <c r="CH166" s="1909"/>
      <c r="CI166" s="1909"/>
      <c r="CJ166" s="1909"/>
      <c r="CK166" s="1909"/>
      <c r="CL166" s="1909"/>
      <c r="CM166" s="1909"/>
      <c r="CN166" s="1909"/>
      <c r="CO166" s="1854"/>
      <c r="CP166" s="1855"/>
      <c r="CQ166" s="222"/>
      <c r="CR166" s="222"/>
      <c r="CS166" s="221"/>
    </row>
    <row r="167" spans="1:97" ht="5.25" customHeight="1">
      <c r="A167" s="221"/>
      <c r="B167" s="221"/>
      <c r="C167" s="1616">
        <v>3</v>
      </c>
      <c r="D167" s="1504"/>
      <c r="E167" s="1624" t="str">
        <f>IF(収入・所得!C90="","",収入・所得!C90)</f>
        <v/>
      </c>
      <c r="F167" s="1625"/>
      <c r="G167" s="1625"/>
      <c r="H167" s="1625"/>
      <c r="I167" s="1625"/>
      <c r="J167" s="1625"/>
      <c r="K167" s="1625"/>
      <c r="L167" s="1625"/>
      <c r="M167" s="1418"/>
      <c r="N167" s="1419"/>
      <c r="O167" s="1630" t="str">
        <f>IF(収入・所得!F90="","",収入・所得!F90)</f>
        <v/>
      </c>
      <c r="P167" s="1630"/>
      <c r="Q167" s="1630"/>
      <c r="R167" s="1630"/>
      <c r="S167" s="1624" t="str">
        <f>IF(収入・所得!H90="","",収入・所得!H90)</f>
        <v/>
      </c>
      <c r="T167" s="1625"/>
      <c r="U167" s="1625"/>
      <c r="V167" s="1625"/>
      <c r="W167" s="1625"/>
      <c r="X167" s="1625"/>
      <c r="Y167" s="1625"/>
      <c r="Z167" s="1625"/>
      <c r="AA167" s="1625"/>
      <c r="AB167" s="1625"/>
      <c r="AC167" s="1639"/>
      <c r="AD167" s="1640"/>
      <c r="AE167" s="1607"/>
      <c r="AF167" s="1607"/>
      <c r="AG167" s="1634" t="str">
        <f>IF(収入・所得!B6="","",収入・所得!B6)</f>
        <v/>
      </c>
      <c r="AH167" s="1378"/>
      <c r="AI167" s="1378"/>
      <c r="AJ167" s="1378"/>
      <c r="AK167" s="1378"/>
      <c r="AL167" s="1378"/>
      <c r="AM167" s="1378"/>
      <c r="AN167" s="1378"/>
      <c r="AO167" s="1386" t="str">
        <f>IF(収入・所得!D6="","",収入・所得!D6)</f>
        <v/>
      </c>
      <c r="AP167" s="1387"/>
      <c r="AQ167" s="1387"/>
      <c r="AR167" s="1387"/>
      <c r="AS167" s="1387"/>
      <c r="AT167" s="1387"/>
      <c r="AU167" s="1387"/>
      <c r="AV167" s="1387"/>
      <c r="AW167" s="1387"/>
      <c r="AX167" s="1387"/>
      <c r="AY167" s="1387"/>
      <c r="AZ167" s="1387"/>
      <c r="BA167" s="1387"/>
      <c r="BB167" s="1387"/>
      <c r="BC167" s="1388"/>
      <c r="BD167" s="1624" t="str">
        <f>IF(収入・所得!I6="","",収入・所得!I6)</f>
        <v/>
      </c>
      <c r="BE167" s="1625"/>
      <c r="BF167" s="1625"/>
      <c r="BG167" s="1625"/>
      <c r="BH167" s="1625"/>
      <c r="BI167" s="1625"/>
      <c r="BJ167" s="1625"/>
      <c r="BK167" s="1625"/>
      <c r="BL167" s="1625"/>
      <c r="BM167" s="1625"/>
      <c r="BN167" s="1625"/>
      <c r="BO167" s="1424"/>
      <c r="BP167" s="1562"/>
      <c r="BQ167" s="1624" t="str">
        <f>IF(収入・所得!L6="","",収入・所得!L6)</f>
        <v/>
      </c>
      <c r="BR167" s="1625"/>
      <c r="BS167" s="1625"/>
      <c r="BT167" s="1625"/>
      <c r="BU167" s="1625"/>
      <c r="BV167" s="1625"/>
      <c r="BW167" s="1625"/>
      <c r="BX167" s="1625"/>
      <c r="BY167" s="1625"/>
      <c r="BZ167" s="1625"/>
      <c r="CA167" s="1625"/>
      <c r="CB167" s="1424"/>
      <c r="CC167" s="1562"/>
      <c r="CD167" s="1908"/>
      <c r="CE167" s="1909"/>
      <c r="CF167" s="1909"/>
      <c r="CG167" s="1909"/>
      <c r="CH167" s="1909"/>
      <c r="CI167" s="1909"/>
      <c r="CJ167" s="1909"/>
      <c r="CK167" s="1909"/>
      <c r="CL167" s="1909"/>
      <c r="CM167" s="1909"/>
      <c r="CN167" s="1909"/>
      <c r="CO167" s="1854"/>
      <c r="CP167" s="1855"/>
      <c r="CQ167" s="222"/>
      <c r="CR167" s="222"/>
      <c r="CS167" s="221"/>
    </row>
    <row r="168" spans="1:97" ht="5.25" customHeight="1">
      <c r="A168" s="221"/>
      <c r="B168" s="221"/>
      <c r="C168" s="1616"/>
      <c r="D168" s="1504"/>
      <c r="E168" s="1626"/>
      <c r="F168" s="1627"/>
      <c r="G168" s="1627"/>
      <c r="H168" s="1627"/>
      <c r="I168" s="1627"/>
      <c r="J168" s="1627"/>
      <c r="K168" s="1627"/>
      <c r="L168" s="1627"/>
      <c r="M168" s="1420"/>
      <c r="N168" s="1421"/>
      <c r="O168" s="1630"/>
      <c r="P168" s="1630"/>
      <c r="Q168" s="1630"/>
      <c r="R168" s="1630"/>
      <c r="S168" s="1626"/>
      <c r="T168" s="1627"/>
      <c r="U168" s="1627"/>
      <c r="V168" s="1627"/>
      <c r="W168" s="1627"/>
      <c r="X168" s="1627"/>
      <c r="Y168" s="1627"/>
      <c r="Z168" s="1627"/>
      <c r="AA168" s="1627"/>
      <c r="AB168" s="1627"/>
      <c r="AC168" s="1641"/>
      <c r="AD168" s="1642"/>
      <c r="AE168" s="1607"/>
      <c r="AF168" s="1607"/>
      <c r="AG168" s="1634"/>
      <c r="AH168" s="1378"/>
      <c r="AI168" s="1378"/>
      <c r="AJ168" s="1378"/>
      <c r="AK168" s="1378"/>
      <c r="AL168" s="1378"/>
      <c r="AM168" s="1378"/>
      <c r="AN168" s="1378"/>
      <c r="AO168" s="1389"/>
      <c r="AP168" s="1390"/>
      <c r="AQ168" s="1390"/>
      <c r="AR168" s="1390"/>
      <c r="AS168" s="1390"/>
      <c r="AT168" s="1390"/>
      <c r="AU168" s="1390"/>
      <c r="AV168" s="1390"/>
      <c r="AW168" s="1390"/>
      <c r="AX168" s="1390"/>
      <c r="AY168" s="1390"/>
      <c r="AZ168" s="1390"/>
      <c r="BA168" s="1390"/>
      <c r="BB168" s="1390"/>
      <c r="BC168" s="1391"/>
      <c r="BD168" s="1626"/>
      <c r="BE168" s="1627"/>
      <c r="BF168" s="1627"/>
      <c r="BG168" s="1627"/>
      <c r="BH168" s="1627"/>
      <c r="BI168" s="1627"/>
      <c r="BJ168" s="1627"/>
      <c r="BK168" s="1627"/>
      <c r="BL168" s="1627"/>
      <c r="BM168" s="1627"/>
      <c r="BN168" s="1627"/>
      <c r="BO168" s="1426"/>
      <c r="BP168" s="1563"/>
      <c r="BQ168" s="1626"/>
      <c r="BR168" s="1627"/>
      <c r="BS168" s="1627"/>
      <c r="BT168" s="1627"/>
      <c r="BU168" s="1627"/>
      <c r="BV168" s="1627"/>
      <c r="BW168" s="1627"/>
      <c r="BX168" s="1627"/>
      <c r="BY168" s="1627"/>
      <c r="BZ168" s="1627"/>
      <c r="CA168" s="1627"/>
      <c r="CB168" s="1426"/>
      <c r="CC168" s="1563"/>
      <c r="CD168" s="1908"/>
      <c r="CE168" s="1909"/>
      <c r="CF168" s="1909"/>
      <c r="CG168" s="1909"/>
      <c r="CH168" s="1909"/>
      <c r="CI168" s="1909"/>
      <c r="CJ168" s="1909"/>
      <c r="CK168" s="1909"/>
      <c r="CL168" s="1909"/>
      <c r="CM168" s="1909"/>
      <c r="CN168" s="1909"/>
      <c r="CO168" s="1854"/>
      <c r="CP168" s="1855"/>
      <c r="CQ168" s="222"/>
      <c r="CR168" s="222"/>
      <c r="CS168" s="221"/>
    </row>
    <row r="169" spans="1:97" ht="5.25" customHeight="1">
      <c r="A169" s="221"/>
      <c r="B169" s="221"/>
      <c r="C169" s="1616"/>
      <c r="D169" s="1504"/>
      <c r="E169" s="1628"/>
      <c r="F169" s="1629"/>
      <c r="G169" s="1629"/>
      <c r="H169" s="1629"/>
      <c r="I169" s="1629"/>
      <c r="J169" s="1629"/>
      <c r="K169" s="1629"/>
      <c r="L169" s="1629"/>
      <c r="M169" s="1422"/>
      <c r="N169" s="1423"/>
      <c r="O169" s="1630"/>
      <c r="P169" s="1630"/>
      <c r="Q169" s="1630"/>
      <c r="R169" s="1630"/>
      <c r="S169" s="1628"/>
      <c r="T169" s="1629"/>
      <c r="U169" s="1629"/>
      <c r="V169" s="1629"/>
      <c r="W169" s="1629"/>
      <c r="X169" s="1629"/>
      <c r="Y169" s="1629"/>
      <c r="Z169" s="1629"/>
      <c r="AA169" s="1629"/>
      <c r="AB169" s="1629"/>
      <c r="AC169" s="1643"/>
      <c r="AD169" s="1644"/>
      <c r="AE169" s="1607"/>
      <c r="AF169" s="1607"/>
      <c r="AG169" s="1634"/>
      <c r="AH169" s="1378"/>
      <c r="AI169" s="1378"/>
      <c r="AJ169" s="1378"/>
      <c r="AK169" s="1378"/>
      <c r="AL169" s="1378"/>
      <c r="AM169" s="1378"/>
      <c r="AN169" s="1378"/>
      <c r="AO169" s="1635"/>
      <c r="AP169" s="1636"/>
      <c r="AQ169" s="1636"/>
      <c r="AR169" s="1636"/>
      <c r="AS169" s="1636"/>
      <c r="AT169" s="1636"/>
      <c r="AU169" s="1636"/>
      <c r="AV169" s="1636"/>
      <c r="AW169" s="1636"/>
      <c r="AX169" s="1636"/>
      <c r="AY169" s="1636"/>
      <c r="AZ169" s="1636"/>
      <c r="BA169" s="1636"/>
      <c r="BB169" s="1636"/>
      <c r="BC169" s="1637"/>
      <c r="BD169" s="1628"/>
      <c r="BE169" s="1629"/>
      <c r="BF169" s="1629"/>
      <c r="BG169" s="1629"/>
      <c r="BH169" s="1629"/>
      <c r="BI169" s="1629"/>
      <c r="BJ169" s="1629"/>
      <c r="BK169" s="1629"/>
      <c r="BL169" s="1629"/>
      <c r="BM169" s="1629"/>
      <c r="BN169" s="1629"/>
      <c r="BO169" s="1428"/>
      <c r="BP169" s="1638"/>
      <c r="BQ169" s="1628"/>
      <c r="BR169" s="1629"/>
      <c r="BS169" s="1629"/>
      <c r="BT169" s="1629"/>
      <c r="BU169" s="1629"/>
      <c r="BV169" s="1629"/>
      <c r="BW169" s="1629"/>
      <c r="BX169" s="1629"/>
      <c r="BY169" s="1629"/>
      <c r="BZ169" s="1629"/>
      <c r="CA169" s="1629"/>
      <c r="CB169" s="1428"/>
      <c r="CC169" s="1638"/>
      <c r="CD169" s="1908"/>
      <c r="CE169" s="1909"/>
      <c r="CF169" s="1909"/>
      <c r="CG169" s="1909"/>
      <c r="CH169" s="1909"/>
      <c r="CI169" s="1909"/>
      <c r="CJ169" s="1909"/>
      <c r="CK169" s="1909"/>
      <c r="CL169" s="1909"/>
      <c r="CM169" s="1909"/>
      <c r="CN169" s="1909"/>
      <c r="CO169" s="1854"/>
      <c r="CP169" s="1855"/>
      <c r="CQ169" s="222"/>
      <c r="CR169" s="222"/>
      <c r="CS169" s="221"/>
    </row>
    <row r="170" spans="1:97" ht="5.25" customHeight="1">
      <c r="A170" s="221"/>
      <c r="B170" s="221"/>
      <c r="C170" s="1616">
        <v>4</v>
      </c>
      <c r="D170" s="1504"/>
      <c r="E170" s="1624" t="str">
        <f>IF(収入・所得!C91="","",収入・所得!C91)</f>
        <v/>
      </c>
      <c r="F170" s="1625"/>
      <c r="G170" s="1625"/>
      <c r="H170" s="1625"/>
      <c r="I170" s="1625"/>
      <c r="J170" s="1625"/>
      <c r="K170" s="1625"/>
      <c r="L170" s="1625"/>
      <c r="M170" s="1418"/>
      <c r="N170" s="1419"/>
      <c r="O170" s="1630" t="str">
        <f>IF(収入・所得!F91="","",収入・所得!F91)</f>
        <v/>
      </c>
      <c r="P170" s="1630"/>
      <c r="Q170" s="1630"/>
      <c r="R170" s="1630"/>
      <c r="S170" s="1624" t="str">
        <f>IF(収入・所得!H91="","",収入・所得!H91)</f>
        <v/>
      </c>
      <c r="T170" s="1625"/>
      <c r="U170" s="1625"/>
      <c r="V170" s="1625"/>
      <c r="W170" s="1625"/>
      <c r="X170" s="1625"/>
      <c r="Y170" s="1625"/>
      <c r="Z170" s="1625"/>
      <c r="AA170" s="1625"/>
      <c r="AB170" s="1625"/>
      <c r="AC170" s="1639"/>
      <c r="AD170" s="1640"/>
      <c r="AE170" s="1607"/>
      <c r="AF170" s="1607"/>
      <c r="AG170" s="1634" t="str">
        <f>IF(収入・所得!B7="","",収入・所得!B7)</f>
        <v/>
      </c>
      <c r="AH170" s="1378"/>
      <c r="AI170" s="1378"/>
      <c r="AJ170" s="1378"/>
      <c r="AK170" s="1378"/>
      <c r="AL170" s="1378"/>
      <c r="AM170" s="1378"/>
      <c r="AN170" s="1378"/>
      <c r="AO170" s="1386" t="str">
        <f>IF(収入・所得!D7="","",収入・所得!D7)</f>
        <v/>
      </c>
      <c r="AP170" s="1387"/>
      <c r="AQ170" s="1387"/>
      <c r="AR170" s="1387"/>
      <c r="AS170" s="1387"/>
      <c r="AT170" s="1387"/>
      <c r="AU170" s="1387"/>
      <c r="AV170" s="1387"/>
      <c r="AW170" s="1387"/>
      <c r="AX170" s="1387"/>
      <c r="AY170" s="1387"/>
      <c r="AZ170" s="1387"/>
      <c r="BA170" s="1387"/>
      <c r="BB170" s="1387"/>
      <c r="BC170" s="1388"/>
      <c r="BD170" s="1624" t="str">
        <f>IF(収入・所得!I7="","",収入・所得!I7)</f>
        <v/>
      </c>
      <c r="BE170" s="1625"/>
      <c r="BF170" s="1625"/>
      <c r="BG170" s="1625"/>
      <c r="BH170" s="1625"/>
      <c r="BI170" s="1625"/>
      <c r="BJ170" s="1625"/>
      <c r="BK170" s="1625"/>
      <c r="BL170" s="1625"/>
      <c r="BM170" s="1625"/>
      <c r="BN170" s="1625"/>
      <c r="BO170" s="1424"/>
      <c r="BP170" s="1562"/>
      <c r="BQ170" s="1624" t="str">
        <f>IF(収入・所得!L7="","",収入・所得!L7)</f>
        <v/>
      </c>
      <c r="BR170" s="1625"/>
      <c r="BS170" s="1625"/>
      <c r="BT170" s="1625"/>
      <c r="BU170" s="1625"/>
      <c r="BV170" s="1625"/>
      <c r="BW170" s="1625"/>
      <c r="BX170" s="1625"/>
      <c r="BY170" s="1625"/>
      <c r="BZ170" s="1625"/>
      <c r="CA170" s="1625"/>
      <c r="CB170" s="1424"/>
      <c r="CC170" s="1562"/>
      <c r="CD170" s="1908"/>
      <c r="CE170" s="1909"/>
      <c r="CF170" s="1909"/>
      <c r="CG170" s="1909"/>
      <c r="CH170" s="1909"/>
      <c r="CI170" s="1909"/>
      <c r="CJ170" s="1909"/>
      <c r="CK170" s="1909"/>
      <c r="CL170" s="1909"/>
      <c r="CM170" s="1909"/>
      <c r="CN170" s="1909"/>
      <c r="CO170" s="1854"/>
      <c r="CP170" s="1855"/>
      <c r="CQ170" s="222"/>
      <c r="CR170" s="222"/>
      <c r="CS170" s="221"/>
    </row>
    <row r="171" spans="1:97" ht="5.25" customHeight="1">
      <c r="A171" s="221"/>
      <c r="B171" s="221"/>
      <c r="C171" s="1616"/>
      <c r="D171" s="1504"/>
      <c r="E171" s="1626"/>
      <c r="F171" s="1627"/>
      <c r="G171" s="1627"/>
      <c r="H171" s="1627"/>
      <c r="I171" s="1627"/>
      <c r="J171" s="1627"/>
      <c r="K171" s="1627"/>
      <c r="L171" s="1627"/>
      <c r="M171" s="1420"/>
      <c r="N171" s="1421"/>
      <c r="O171" s="1630"/>
      <c r="P171" s="1630"/>
      <c r="Q171" s="1630"/>
      <c r="R171" s="1630"/>
      <c r="S171" s="1626"/>
      <c r="T171" s="1627"/>
      <c r="U171" s="1627"/>
      <c r="V171" s="1627"/>
      <c r="W171" s="1627"/>
      <c r="X171" s="1627"/>
      <c r="Y171" s="1627"/>
      <c r="Z171" s="1627"/>
      <c r="AA171" s="1627"/>
      <c r="AB171" s="1627"/>
      <c r="AC171" s="1641"/>
      <c r="AD171" s="1642"/>
      <c r="AE171" s="1607"/>
      <c r="AF171" s="1607"/>
      <c r="AG171" s="1634"/>
      <c r="AH171" s="1378"/>
      <c r="AI171" s="1378"/>
      <c r="AJ171" s="1378"/>
      <c r="AK171" s="1378"/>
      <c r="AL171" s="1378"/>
      <c r="AM171" s="1378"/>
      <c r="AN171" s="1378"/>
      <c r="AO171" s="1389"/>
      <c r="AP171" s="1390"/>
      <c r="AQ171" s="1390"/>
      <c r="AR171" s="1390"/>
      <c r="AS171" s="1390"/>
      <c r="AT171" s="1390"/>
      <c r="AU171" s="1390"/>
      <c r="AV171" s="1390"/>
      <c r="AW171" s="1390"/>
      <c r="AX171" s="1390"/>
      <c r="AY171" s="1390"/>
      <c r="AZ171" s="1390"/>
      <c r="BA171" s="1390"/>
      <c r="BB171" s="1390"/>
      <c r="BC171" s="1391"/>
      <c r="BD171" s="1626"/>
      <c r="BE171" s="1627"/>
      <c r="BF171" s="1627"/>
      <c r="BG171" s="1627"/>
      <c r="BH171" s="1627"/>
      <c r="BI171" s="1627"/>
      <c r="BJ171" s="1627"/>
      <c r="BK171" s="1627"/>
      <c r="BL171" s="1627"/>
      <c r="BM171" s="1627"/>
      <c r="BN171" s="1627"/>
      <c r="BO171" s="1426"/>
      <c r="BP171" s="1563"/>
      <c r="BQ171" s="1626"/>
      <c r="BR171" s="1627"/>
      <c r="BS171" s="1627"/>
      <c r="BT171" s="1627"/>
      <c r="BU171" s="1627"/>
      <c r="BV171" s="1627"/>
      <c r="BW171" s="1627"/>
      <c r="BX171" s="1627"/>
      <c r="BY171" s="1627"/>
      <c r="BZ171" s="1627"/>
      <c r="CA171" s="1627"/>
      <c r="CB171" s="1426"/>
      <c r="CC171" s="1563"/>
      <c r="CD171" s="1908"/>
      <c r="CE171" s="1909"/>
      <c r="CF171" s="1909"/>
      <c r="CG171" s="1909"/>
      <c r="CH171" s="1909"/>
      <c r="CI171" s="1909"/>
      <c r="CJ171" s="1909"/>
      <c r="CK171" s="1909"/>
      <c r="CL171" s="1909"/>
      <c r="CM171" s="1909"/>
      <c r="CN171" s="1909"/>
      <c r="CO171" s="1854"/>
      <c r="CP171" s="1855"/>
      <c r="CQ171" s="222"/>
      <c r="CR171" s="222"/>
      <c r="CS171" s="221"/>
    </row>
    <row r="172" spans="1:97" ht="5.25" customHeight="1">
      <c r="A172" s="221"/>
      <c r="B172" s="221"/>
      <c r="C172" s="1616"/>
      <c r="D172" s="1504"/>
      <c r="E172" s="1628"/>
      <c r="F172" s="1629"/>
      <c r="G172" s="1629"/>
      <c r="H172" s="1629"/>
      <c r="I172" s="1629"/>
      <c r="J172" s="1629"/>
      <c r="K172" s="1629"/>
      <c r="L172" s="1629"/>
      <c r="M172" s="1422"/>
      <c r="N172" s="1423"/>
      <c r="O172" s="1630"/>
      <c r="P172" s="1630"/>
      <c r="Q172" s="1630"/>
      <c r="R172" s="1630"/>
      <c r="S172" s="1628"/>
      <c r="T172" s="1629"/>
      <c r="U172" s="1629"/>
      <c r="V172" s="1629"/>
      <c r="W172" s="1629"/>
      <c r="X172" s="1629"/>
      <c r="Y172" s="1629"/>
      <c r="Z172" s="1629"/>
      <c r="AA172" s="1629"/>
      <c r="AB172" s="1629"/>
      <c r="AC172" s="1643"/>
      <c r="AD172" s="1644"/>
      <c r="AE172" s="1607"/>
      <c r="AF172" s="1607"/>
      <c r="AG172" s="1634"/>
      <c r="AH172" s="1378"/>
      <c r="AI172" s="1378"/>
      <c r="AJ172" s="1378"/>
      <c r="AK172" s="1378"/>
      <c r="AL172" s="1378"/>
      <c r="AM172" s="1378"/>
      <c r="AN172" s="1378"/>
      <c r="AO172" s="1635"/>
      <c r="AP172" s="1636"/>
      <c r="AQ172" s="1636"/>
      <c r="AR172" s="1636"/>
      <c r="AS172" s="1636"/>
      <c r="AT172" s="1636"/>
      <c r="AU172" s="1636"/>
      <c r="AV172" s="1636"/>
      <c r="AW172" s="1636"/>
      <c r="AX172" s="1636"/>
      <c r="AY172" s="1636"/>
      <c r="AZ172" s="1636"/>
      <c r="BA172" s="1636"/>
      <c r="BB172" s="1636"/>
      <c r="BC172" s="1637"/>
      <c r="BD172" s="1628"/>
      <c r="BE172" s="1629"/>
      <c r="BF172" s="1629"/>
      <c r="BG172" s="1629"/>
      <c r="BH172" s="1629"/>
      <c r="BI172" s="1629"/>
      <c r="BJ172" s="1629"/>
      <c r="BK172" s="1629"/>
      <c r="BL172" s="1629"/>
      <c r="BM172" s="1629"/>
      <c r="BN172" s="1629"/>
      <c r="BO172" s="1428"/>
      <c r="BP172" s="1638"/>
      <c r="BQ172" s="1628"/>
      <c r="BR172" s="1629"/>
      <c r="BS172" s="1629"/>
      <c r="BT172" s="1629"/>
      <c r="BU172" s="1629"/>
      <c r="BV172" s="1629"/>
      <c r="BW172" s="1629"/>
      <c r="BX172" s="1629"/>
      <c r="BY172" s="1629"/>
      <c r="BZ172" s="1629"/>
      <c r="CA172" s="1629"/>
      <c r="CB172" s="1428"/>
      <c r="CC172" s="1638"/>
      <c r="CD172" s="1908"/>
      <c r="CE172" s="1909"/>
      <c r="CF172" s="1909"/>
      <c r="CG172" s="1909"/>
      <c r="CH172" s="1909"/>
      <c r="CI172" s="1909"/>
      <c r="CJ172" s="1909"/>
      <c r="CK172" s="1909"/>
      <c r="CL172" s="1909"/>
      <c r="CM172" s="1909"/>
      <c r="CN172" s="1909"/>
      <c r="CO172" s="1854"/>
      <c r="CP172" s="1855"/>
      <c r="CQ172" s="222"/>
      <c r="CR172" s="222"/>
      <c r="CS172" s="221"/>
    </row>
    <row r="173" spans="1:97" ht="5.25" customHeight="1">
      <c r="A173" s="221"/>
      <c r="B173" s="221"/>
      <c r="C173" s="1616">
        <v>5</v>
      </c>
      <c r="D173" s="1504"/>
      <c r="E173" s="1624" t="str">
        <f>IF(収入・所得!C92="","",収入・所得!C92)</f>
        <v/>
      </c>
      <c r="F173" s="1625"/>
      <c r="G173" s="1625"/>
      <c r="H173" s="1625"/>
      <c r="I173" s="1625"/>
      <c r="J173" s="1625"/>
      <c r="K173" s="1625"/>
      <c r="L173" s="1625"/>
      <c r="M173" s="1418"/>
      <c r="N173" s="1419"/>
      <c r="O173" s="1630" t="str">
        <f>IF(収入・所得!F92="","",収入・所得!F92)</f>
        <v/>
      </c>
      <c r="P173" s="1630"/>
      <c r="Q173" s="1630"/>
      <c r="R173" s="1630"/>
      <c r="S173" s="1624" t="str">
        <f>IF(収入・所得!H92="","",収入・所得!H92)</f>
        <v/>
      </c>
      <c r="T173" s="1625"/>
      <c r="U173" s="1625"/>
      <c r="V173" s="1625"/>
      <c r="W173" s="1625"/>
      <c r="X173" s="1625"/>
      <c r="Y173" s="1625"/>
      <c r="Z173" s="1625"/>
      <c r="AA173" s="1625"/>
      <c r="AB173" s="1625"/>
      <c r="AC173" s="1639"/>
      <c r="AD173" s="1640"/>
      <c r="AE173" s="1607"/>
      <c r="AF173" s="1607"/>
      <c r="AG173" s="1634" t="str">
        <f>IF(収入・所得!B8="","",収入・所得!B8)</f>
        <v/>
      </c>
      <c r="AH173" s="1378"/>
      <c r="AI173" s="1378"/>
      <c r="AJ173" s="1378"/>
      <c r="AK173" s="1378"/>
      <c r="AL173" s="1378"/>
      <c r="AM173" s="1378"/>
      <c r="AN173" s="1378"/>
      <c r="AO173" s="1386" t="str">
        <f>IF(収入・所得!D8="","",収入・所得!D8)</f>
        <v/>
      </c>
      <c r="AP173" s="1387"/>
      <c r="AQ173" s="1387"/>
      <c r="AR173" s="1387"/>
      <c r="AS173" s="1387"/>
      <c r="AT173" s="1387"/>
      <c r="AU173" s="1387"/>
      <c r="AV173" s="1387"/>
      <c r="AW173" s="1387"/>
      <c r="AX173" s="1387"/>
      <c r="AY173" s="1387"/>
      <c r="AZ173" s="1387"/>
      <c r="BA173" s="1387"/>
      <c r="BB173" s="1387"/>
      <c r="BC173" s="1388"/>
      <c r="BD173" s="1624" t="str">
        <f>IF(収入・所得!I8="","",収入・所得!I8)</f>
        <v/>
      </c>
      <c r="BE173" s="1625"/>
      <c r="BF173" s="1625"/>
      <c r="BG173" s="1625"/>
      <c r="BH173" s="1625"/>
      <c r="BI173" s="1625"/>
      <c r="BJ173" s="1625"/>
      <c r="BK173" s="1625"/>
      <c r="BL173" s="1625"/>
      <c r="BM173" s="1625"/>
      <c r="BN173" s="1625"/>
      <c r="BO173" s="1424"/>
      <c r="BP173" s="1562"/>
      <c r="BQ173" s="1624" t="str">
        <f>IF(収入・所得!L8="","",収入・所得!L8)</f>
        <v/>
      </c>
      <c r="BR173" s="1625"/>
      <c r="BS173" s="1625"/>
      <c r="BT173" s="1625"/>
      <c r="BU173" s="1625"/>
      <c r="BV173" s="1625"/>
      <c r="BW173" s="1625"/>
      <c r="BX173" s="1625"/>
      <c r="BY173" s="1625"/>
      <c r="BZ173" s="1625"/>
      <c r="CA173" s="1625"/>
      <c r="CB173" s="1424"/>
      <c r="CC173" s="1562"/>
      <c r="CD173" s="1908"/>
      <c r="CE173" s="1909"/>
      <c r="CF173" s="1909"/>
      <c r="CG173" s="1909"/>
      <c r="CH173" s="1909"/>
      <c r="CI173" s="1909"/>
      <c r="CJ173" s="1909"/>
      <c r="CK173" s="1909"/>
      <c r="CL173" s="1909"/>
      <c r="CM173" s="1909"/>
      <c r="CN173" s="1909"/>
      <c r="CO173" s="1854"/>
      <c r="CP173" s="1855"/>
      <c r="CQ173" s="222"/>
      <c r="CR173" s="222"/>
      <c r="CS173" s="221"/>
    </row>
    <row r="174" spans="1:97" ht="5.25" customHeight="1">
      <c r="A174" s="221"/>
      <c r="B174" s="221"/>
      <c r="C174" s="1616"/>
      <c r="D174" s="1504"/>
      <c r="E174" s="1626"/>
      <c r="F174" s="1627"/>
      <c r="G174" s="1627"/>
      <c r="H174" s="1627"/>
      <c r="I174" s="1627"/>
      <c r="J174" s="1627"/>
      <c r="K174" s="1627"/>
      <c r="L174" s="1627"/>
      <c r="M174" s="1420"/>
      <c r="N174" s="1421"/>
      <c r="O174" s="1630"/>
      <c r="P174" s="1630"/>
      <c r="Q174" s="1630"/>
      <c r="R174" s="1630"/>
      <c r="S174" s="1626"/>
      <c r="T174" s="1627"/>
      <c r="U174" s="1627"/>
      <c r="V174" s="1627"/>
      <c r="W174" s="1627"/>
      <c r="X174" s="1627"/>
      <c r="Y174" s="1627"/>
      <c r="Z174" s="1627"/>
      <c r="AA174" s="1627"/>
      <c r="AB174" s="1627"/>
      <c r="AC174" s="1641"/>
      <c r="AD174" s="1642"/>
      <c r="AE174" s="1607"/>
      <c r="AF174" s="1607"/>
      <c r="AG174" s="1634"/>
      <c r="AH174" s="1378"/>
      <c r="AI174" s="1378"/>
      <c r="AJ174" s="1378"/>
      <c r="AK174" s="1378"/>
      <c r="AL174" s="1378"/>
      <c r="AM174" s="1378"/>
      <c r="AN174" s="1378"/>
      <c r="AO174" s="1389"/>
      <c r="AP174" s="1390"/>
      <c r="AQ174" s="1390"/>
      <c r="AR174" s="1390"/>
      <c r="AS174" s="1390"/>
      <c r="AT174" s="1390"/>
      <c r="AU174" s="1390"/>
      <c r="AV174" s="1390"/>
      <c r="AW174" s="1390"/>
      <c r="AX174" s="1390"/>
      <c r="AY174" s="1390"/>
      <c r="AZ174" s="1390"/>
      <c r="BA174" s="1390"/>
      <c r="BB174" s="1390"/>
      <c r="BC174" s="1391"/>
      <c r="BD174" s="1626"/>
      <c r="BE174" s="1627"/>
      <c r="BF174" s="1627"/>
      <c r="BG174" s="1627"/>
      <c r="BH174" s="1627"/>
      <c r="BI174" s="1627"/>
      <c r="BJ174" s="1627"/>
      <c r="BK174" s="1627"/>
      <c r="BL174" s="1627"/>
      <c r="BM174" s="1627"/>
      <c r="BN174" s="1627"/>
      <c r="BO174" s="1426"/>
      <c r="BP174" s="1563"/>
      <c r="BQ174" s="1626"/>
      <c r="BR174" s="1627"/>
      <c r="BS174" s="1627"/>
      <c r="BT174" s="1627"/>
      <c r="BU174" s="1627"/>
      <c r="BV174" s="1627"/>
      <c r="BW174" s="1627"/>
      <c r="BX174" s="1627"/>
      <c r="BY174" s="1627"/>
      <c r="BZ174" s="1627"/>
      <c r="CA174" s="1627"/>
      <c r="CB174" s="1426"/>
      <c r="CC174" s="1563"/>
      <c r="CD174" s="1908"/>
      <c r="CE174" s="1909"/>
      <c r="CF174" s="1909"/>
      <c r="CG174" s="1909"/>
      <c r="CH174" s="1909"/>
      <c r="CI174" s="1909"/>
      <c r="CJ174" s="1909"/>
      <c r="CK174" s="1909"/>
      <c r="CL174" s="1909"/>
      <c r="CM174" s="1909"/>
      <c r="CN174" s="1909"/>
      <c r="CO174" s="1854"/>
      <c r="CP174" s="1855"/>
      <c r="CQ174" s="222"/>
      <c r="CR174" s="222"/>
      <c r="CS174" s="221"/>
    </row>
    <row r="175" spans="1:97" ht="5.25" customHeight="1">
      <c r="A175" s="221"/>
      <c r="B175" s="221"/>
      <c r="C175" s="1616"/>
      <c r="D175" s="1504"/>
      <c r="E175" s="1628"/>
      <c r="F175" s="1629"/>
      <c r="G175" s="1629"/>
      <c r="H175" s="1629"/>
      <c r="I175" s="1629"/>
      <c r="J175" s="1629"/>
      <c r="K175" s="1629"/>
      <c r="L175" s="1629"/>
      <c r="M175" s="1422"/>
      <c r="N175" s="1423"/>
      <c r="O175" s="1630"/>
      <c r="P175" s="1630"/>
      <c r="Q175" s="1630"/>
      <c r="R175" s="1630"/>
      <c r="S175" s="1628"/>
      <c r="T175" s="1629"/>
      <c r="U175" s="1629"/>
      <c r="V175" s="1629"/>
      <c r="W175" s="1629"/>
      <c r="X175" s="1629"/>
      <c r="Y175" s="1629"/>
      <c r="Z175" s="1629"/>
      <c r="AA175" s="1629"/>
      <c r="AB175" s="1629"/>
      <c r="AC175" s="1643"/>
      <c r="AD175" s="1644"/>
      <c r="AE175" s="1607"/>
      <c r="AF175" s="1607"/>
      <c r="AG175" s="1634"/>
      <c r="AH175" s="1378"/>
      <c r="AI175" s="1378"/>
      <c r="AJ175" s="1378"/>
      <c r="AK175" s="1378"/>
      <c r="AL175" s="1378"/>
      <c r="AM175" s="1378"/>
      <c r="AN175" s="1378"/>
      <c r="AO175" s="1635"/>
      <c r="AP175" s="1636"/>
      <c r="AQ175" s="1636"/>
      <c r="AR175" s="1636"/>
      <c r="AS175" s="1636"/>
      <c r="AT175" s="1636"/>
      <c r="AU175" s="1636"/>
      <c r="AV175" s="1636"/>
      <c r="AW175" s="1636"/>
      <c r="AX175" s="1636"/>
      <c r="AY175" s="1636"/>
      <c r="AZ175" s="1636"/>
      <c r="BA175" s="1636"/>
      <c r="BB175" s="1636"/>
      <c r="BC175" s="1637"/>
      <c r="BD175" s="1628"/>
      <c r="BE175" s="1629"/>
      <c r="BF175" s="1629"/>
      <c r="BG175" s="1629"/>
      <c r="BH175" s="1629"/>
      <c r="BI175" s="1629"/>
      <c r="BJ175" s="1629"/>
      <c r="BK175" s="1629"/>
      <c r="BL175" s="1629"/>
      <c r="BM175" s="1629"/>
      <c r="BN175" s="1629"/>
      <c r="BO175" s="1428"/>
      <c r="BP175" s="1638"/>
      <c r="BQ175" s="1628"/>
      <c r="BR175" s="1629"/>
      <c r="BS175" s="1629"/>
      <c r="BT175" s="1629"/>
      <c r="BU175" s="1629"/>
      <c r="BV175" s="1629"/>
      <c r="BW175" s="1629"/>
      <c r="BX175" s="1629"/>
      <c r="BY175" s="1629"/>
      <c r="BZ175" s="1629"/>
      <c r="CA175" s="1629"/>
      <c r="CB175" s="1428"/>
      <c r="CC175" s="1638"/>
      <c r="CD175" s="1908"/>
      <c r="CE175" s="1909"/>
      <c r="CF175" s="1909"/>
      <c r="CG175" s="1909"/>
      <c r="CH175" s="1909"/>
      <c r="CI175" s="1909"/>
      <c r="CJ175" s="1909"/>
      <c r="CK175" s="1909"/>
      <c r="CL175" s="1909"/>
      <c r="CM175" s="1909"/>
      <c r="CN175" s="1909"/>
      <c r="CO175" s="1854"/>
      <c r="CP175" s="1855"/>
      <c r="CQ175" s="222"/>
      <c r="CR175" s="222"/>
      <c r="CS175" s="221"/>
    </row>
    <row r="176" spans="1:97" ht="5.25" customHeight="1">
      <c r="A176" s="221"/>
      <c r="B176" s="221"/>
      <c r="C176" s="1616">
        <v>6</v>
      </c>
      <c r="D176" s="1504"/>
      <c r="E176" s="1624" t="str">
        <f>IF(収入・所得!C93="","",収入・所得!C93)</f>
        <v/>
      </c>
      <c r="F176" s="1625"/>
      <c r="G176" s="1625"/>
      <c r="H176" s="1625"/>
      <c r="I176" s="1625"/>
      <c r="J176" s="1625"/>
      <c r="K176" s="1625"/>
      <c r="L176" s="1625"/>
      <c r="M176" s="1418"/>
      <c r="N176" s="1419"/>
      <c r="O176" s="1630" t="str">
        <f>IF(収入・所得!F93="","",収入・所得!F93)</f>
        <v/>
      </c>
      <c r="P176" s="1630"/>
      <c r="Q176" s="1630"/>
      <c r="R176" s="1630"/>
      <c r="S176" s="1624" t="str">
        <f>IF(収入・所得!H93="","",収入・所得!H93)</f>
        <v/>
      </c>
      <c r="T176" s="1625"/>
      <c r="U176" s="1625"/>
      <c r="V176" s="1625"/>
      <c r="W176" s="1625"/>
      <c r="X176" s="1625"/>
      <c r="Y176" s="1625"/>
      <c r="Z176" s="1625"/>
      <c r="AA176" s="1625"/>
      <c r="AB176" s="1625"/>
      <c r="AC176" s="1639"/>
      <c r="AD176" s="1640"/>
      <c r="AE176" s="1607"/>
      <c r="AF176" s="1607"/>
      <c r="AG176" s="1634" t="str">
        <f>IF(収入・所得!B9="","",収入・所得!B9)</f>
        <v/>
      </c>
      <c r="AH176" s="1378"/>
      <c r="AI176" s="1378"/>
      <c r="AJ176" s="1378"/>
      <c r="AK176" s="1378"/>
      <c r="AL176" s="1378"/>
      <c r="AM176" s="1378"/>
      <c r="AN176" s="1378"/>
      <c r="AO176" s="1646" t="str">
        <f>IF(収入・所得!D9="","",収入・所得!D9)</f>
        <v/>
      </c>
      <c r="AP176" s="1646"/>
      <c r="AQ176" s="1646"/>
      <c r="AR176" s="1646"/>
      <c r="AS176" s="1646"/>
      <c r="AT176" s="1646"/>
      <c r="AU176" s="1646"/>
      <c r="AV176" s="1646"/>
      <c r="AW176" s="1646"/>
      <c r="AX176" s="1646"/>
      <c r="AY176" s="1646"/>
      <c r="AZ176" s="1646"/>
      <c r="BA176" s="1646"/>
      <c r="BB176" s="1646"/>
      <c r="BC176" s="1646"/>
      <c r="BD176" s="1624" t="str">
        <f>IF(収入・所得!I9="","",収入・所得!I9)</f>
        <v/>
      </c>
      <c r="BE176" s="1625"/>
      <c r="BF176" s="1625"/>
      <c r="BG176" s="1625"/>
      <c r="BH176" s="1625"/>
      <c r="BI176" s="1625"/>
      <c r="BJ176" s="1625"/>
      <c r="BK176" s="1625"/>
      <c r="BL176" s="1625"/>
      <c r="BM176" s="1625"/>
      <c r="BN176" s="1625"/>
      <c r="BO176" s="1424"/>
      <c r="BP176" s="1562"/>
      <c r="BQ176" s="1624" t="str">
        <f>IF(収入・所得!L9="","",収入・所得!L9)</f>
        <v/>
      </c>
      <c r="BR176" s="1625"/>
      <c r="BS176" s="1625"/>
      <c r="BT176" s="1625"/>
      <c r="BU176" s="1625"/>
      <c r="BV176" s="1625"/>
      <c r="BW176" s="1625"/>
      <c r="BX176" s="1625"/>
      <c r="BY176" s="1625"/>
      <c r="BZ176" s="1625"/>
      <c r="CA176" s="1625"/>
      <c r="CB176" s="1424"/>
      <c r="CC176" s="1562"/>
      <c r="CD176" s="1908"/>
      <c r="CE176" s="1909"/>
      <c r="CF176" s="1909"/>
      <c r="CG176" s="1909"/>
      <c r="CH176" s="1909"/>
      <c r="CI176" s="1909"/>
      <c r="CJ176" s="1909"/>
      <c r="CK176" s="1909"/>
      <c r="CL176" s="1909"/>
      <c r="CM176" s="1909"/>
      <c r="CN176" s="1909"/>
      <c r="CO176" s="1854"/>
      <c r="CP176" s="1855"/>
      <c r="CQ176" s="222"/>
      <c r="CR176" s="222"/>
      <c r="CS176" s="221"/>
    </row>
    <row r="177" spans="1:97" ht="5.25" customHeight="1">
      <c r="A177" s="221"/>
      <c r="B177" s="221"/>
      <c r="C177" s="1616"/>
      <c r="D177" s="1504"/>
      <c r="E177" s="1626"/>
      <c r="F177" s="1627"/>
      <c r="G177" s="1627"/>
      <c r="H177" s="1627"/>
      <c r="I177" s="1627"/>
      <c r="J177" s="1627"/>
      <c r="K177" s="1627"/>
      <c r="L177" s="1627"/>
      <c r="M177" s="1420"/>
      <c r="N177" s="1421"/>
      <c r="O177" s="1630"/>
      <c r="P177" s="1630"/>
      <c r="Q177" s="1630"/>
      <c r="R177" s="1630"/>
      <c r="S177" s="1626"/>
      <c r="T177" s="1627"/>
      <c r="U177" s="1627"/>
      <c r="V177" s="1627"/>
      <c r="W177" s="1627"/>
      <c r="X177" s="1627"/>
      <c r="Y177" s="1627"/>
      <c r="Z177" s="1627"/>
      <c r="AA177" s="1627"/>
      <c r="AB177" s="1627"/>
      <c r="AC177" s="1641"/>
      <c r="AD177" s="1642"/>
      <c r="AE177" s="1607"/>
      <c r="AF177" s="1607"/>
      <c r="AG177" s="1634"/>
      <c r="AH177" s="1378"/>
      <c r="AI177" s="1378"/>
      <c r="AJ177" s="1378"/>
      <c r="AK177" s="1378"/>
      <c r="AL177" s="1378"/>
      <c r="AM177" s="1378"/>
      <c r="AN177" s="1378"/>
      <c r="AO177" s="1646"/>
      <c r="AP177" s="1646"/>
      <c r="AQ177" s="1646"/>
      <c r="AR177" s="1646"/>
      <c r="AS177" s="1646"/>
      <c r="AT177" s="1646"/>
      <c r="AU177" s="1646"/>
      <c r="AV177" s="1646"/>
      <c r="AW177" s="1646"/>
      <c r="AX177" s="1646"/>
      <c r="AY177" s="1646"/>
      <c r="AZ177" s="1646"/>
      <c r="BA177" s="1646"/>
      <c r="BB177" s="1646"/>
      <c r="BC177" s="1646"/>
      <c r="BD177" s="1626"/>
      <c r="BE177" s="1627"/>
      <c r="BF177" s="1627"/>
      <c r="BG177" s="1627"/>
      <c r="BH177" s="1627"/>
      <c r="BI177" s="1627"/>
      <c r="BJ177" s="1627"/>
      <c r="BK177" s="1627"/>
      <c r="BL177" s="1627"/>
      <c r="BM177" s="1627"/>
      <c r="BN177" s="1627"/>
      <c r="BO177" s="1426"/>
      <c r="BP177" s="1563"/>
      <c r="BQ177" s="1626"/>
      <c r="BR177" s="1627"/>
      <c r="BS177" s="1627"/>
      <c r="BT177" s="1627"/>
      <c r="BU177" s="1627"/>
      <c r="BV177" s="1627"/>
      <c r="BW177" s="1627"/>
      <c r="BX177" s="1627"/>
      <c r="BY177" s="1627"/>
      <c r="BZ177" s="1627"/>
      <c r="CA177" s="1627"/>
      <c r="CB177" s="1426"/>
      <c r="CC177" s="1563"/>
      <c r="CD177" s="1908"/>
      <c r="CE177" s="1909"/>
      <c r="CF177" s="1909"/>
      <c r="CG177" s="1909"/>
      <c r="CH177" s="1909"/>
      <c r="CI177" s="1909"/>
      <c r="CJ177" s="1909"/>
      <c r="CK177" s="1909"/>
      <c r="CL177" s="1909"/>
      <c r="CM177" s="1909"/>
      <c r="CN177" s="1909"/>
      <c r="CO177" s="1854"/>
      <c r="CP177" s="1855"/>
      <c r="CQ177" s="222"/>
      <c r="CR177" s="222"/>
      <c r="CS177" s="221"/>
    </row>
    <row r="178" spans="1:97" ht="5.25" customHeight="1">
      <c r="A178" s="221"/>
      <c r="B178" s="221"/>
      <c r="C178" s="1616"/>
      <c r="D178" s="1504"/>
      <c r="E178" s="1628"/>
      <c r="F178" s="1629"/>
      <c r="G178" s="1629"/>
      <c r="H178" s="1629"/>
      <c r="I178" s="1629"/>
      <c r="J178" s="1629"/>
      <c r="K178" s="1629"/>
      <c r="L178" s="1629"/>
      <c r="M178" s="1422"/>
      <c r="N178" s="1423"/>
      <c r="O178" s="1630"/>
      <c r="P178" s="1630"/>
      <c r="Q178" s="1630"/>
      <c r="R178" s="1630"/>
      <c r="S178" s="1628"/>
      <c r="T178" s="1629"/>
      <c r="U178" s="1629"/>
      <c r="V178" s="1629"/>
      <c r="W178" s="1629"/>
      <c r="X178" s="1629"/>
      <c r="Y178" s="1629"/>
      <c r="Z178" s="1629"/>
      <c r="AA178" s="1629"/>
      <c r="AB178" s="1629"/>
      <c r="AC178" s="1643"/>
      <c r="AD178" s="1644"/>
      <c r="AE178" s="1607"/>
      <c r="AF178" s="1607"/>
      <c r="AG178" s="1645"/>
      <c r="AH178" s="1501"/>
      <c r="AI178" s="1501"/>
      <c r="AJ178" s="1501"/>
      <c r="AK178" s="1501"/>
      <c r="AL178" s="1501"/>
      <c r="AM178" s="1501"/>
      <c r="AN178" s="1501"/>
      <c r="AO178" s="1647"/>
      <c r="AP178" s="1647"/>
      <c r="AQ178" s="1647"/>
      <c r="AR178" s="1647"/>
      <c r="AS178" s="1647"/>
      <c r="AT178" s="1647"/>
      <c r="AU178" s="1647"/>
      <c r="AV178" s="1647"/>
      <c r="AW178" s="1647"/>
      <c r="AX178" s="1647"/>
      <c r="AY178" s="1647"/>
      <c r="AZ178" s="1647"/>
      <c r="BA178" s="1647"/>
      <c r="BB178" s="1647"/>
      <c r="BC178" s="1647"/>
      <c r="BD178" s="1648"/>
      <c r="BE178" s="1649"/>
      <c r="BF178" s="1649"/>
      <c r="BG178" s="1649"/>
      <c r="BH178" s="1649"/>
      <c r="BI178" s="1649"/>
      <c r="BJ178" s="1649"/>
      <c r="BK178" s="1649"/>
      <c r="BL178" s="1649"/>
      <c r="BM178" s="1649"/>
      <c r="BN178" s="1649"/>
      <c r="BO178" s="1564"/>
      <c r="BP178" s="1565"/>
      <c r="BQ178" s="1648"/>
      <c r="BR178" s="1649"/>
      <c r="BS178" s="1649"/>
      <c r="BT178" s="1649"/>
      <c r="BU178" s="1649"/>
      <c r="BV178" s="1649"/>
      <c r="BW178" s="1649"/>
      <c r="BX178" s="1649"/>
      <c r="BY178" s="1649"/>
      <c r="BZ178" s="1649"/>
      <c r="CA178" s="1649"/>
      <c r="CB178" s="1564"/>
      <c r="CC178" s="1565"/>
      <c r="CD178" s="1910"/>
      <c r="CE178" s="1911"/>
      <c r="CF178" s="1911"/>
      <c r="CG178" s="1911"/>
      <c r="CH178" s="1911"/>
      <c r="CI178" s="1911"/>
      <c r="CJ178" s="1911"/>
      <c r="CK178" s="1911"/>
      <c r="CL178" s="1911"/>
      <c r="CM178" s="1911"/>
      <c r="CN178" s="1911"/>
      <c r="CO178" s="1914"/>
      <c r="CP178" s="1915"/>
      <c r="CQ178" s="222"/>
      <c r="CR178" s="222"/>
      <c r="CS178" s="221"/>
    </row>
    <row r="179" spans="1:97" ht="5.25" customHeight="1">
      <c r="A179" s="221"/>
      <c r="B179" s="221"/>
      <c r="C179" s="1616">
        <v>7</v>
      </c>
      <c r="D179" s="1504"/>
      <c r="E179" s="1624" t="str">
        <f>IF(収入・所得!C94="","",収入・所得!C94)</f>
        <v/>
      </c>
      <c r="F179" s="1625"/>
      <c r="G179" s="1625"/>
      <c r="H179" s="1625"/>
      <c r="I179" s="1625"/>
      <c r="J179" s="1625"/>
      <c r="K179" s="1625"/>
      <c r="L179" s="1625"/>
      <c r="M179" s="1418"/>
      <c r="N179" s="1419"/>
      <c r="O179" s="1630" t="str">
        <f>IF(収入・所得!F94="","",収入・所得!F94)</f>
        <v/>
      </c>
      <c r="P179" s="1630"/>
      <c r="Q179" s="1630"/>
      <c r="R179" s="1630"/>
      <c r="S179" s="1624" t="str">
        <f>IF(収入・所得!H94="","",収入・所得!H94)</f>
        <v/>
      </c>
      <c r="T179" s="1625"/>
      <c r="U179" s="1625"/>
      <c r="V179" s="1625"/>
      <c r="W179" s="1625"/>
      <c r="X179" s="1625"/>
      <c r="Y179" s="1625"/>
      <c r="Z179" s="1625"/>
      <c r="AA179" s="1625"/>
      <c r="AB179" s="1625"/>
      <c r="AC179" s="1639"/>
      <c r="AD179" s="1640"/>
      <c r="AE179" s="1607"/>
      <c r="AF179" s="1607"/>
      <c r="AG179" s="1650"/>
      <c r="AH179" s="1650"/>
      <c r="AI179" s="1650"/>
      <c r="AJ179" s="1650"/>
      <c r="AK179" s="1650"/>
      <c r="AL179" s="1650"/>
      <c r="AM179" s="1650"/>
      <c r="AN179" s="1650"/>
      <c r="AO179" s="1650"/>
      <c r="AP179" s="1650"/>
      <c r="AQ179" s="1650"/>
      <c r="AR179" s="1650"/>
      <c r="AS179" s="1650"/>
      <c r="AT179" s="1650"/>
      <c r="AU179" s="1650"/>
      <c r="AV179" s="1650"/>
      <c r="AW179" s="1650"/>
      <c r="AX179" s="1650"/>
      <c r="AY179" s="1650"/>
      <c r="AZ179" s="1650"/>
      <c r="BA179" s="1650"/>
      <c r="BB179" s="1650"/>
      <c r="BC179" s="1650"/>
      <c r="BD179" s="1650"/>
      <c r="BE179" s="1650"/>
      <c r="BF179" s="1650"/>
      <c r="BG179" s="1650"/>
      <c r="BH179" s="1650"/>
      <c r="BI179" s="1650"/>
      <c r="BJ179" s="1650"/>
      <c r="BK179" s="1650"/>
      <c r="BL179" s="1650"/>
      <c r="BM179" s="1650"/>
      <c r="BN179" s="1650"/>
      <c r="BO179" s="1650"/>
      <c r="BP179" s="1650"/>
      <c r="BQ179" s="1650"/>
      <c r="BR179" s="1650"/>
      <c r="BS179" s="1650"/>
      <c r="BT179" s="1650"/>
      <c r="BU179" s="1650"/>
      <c r="BV179" s="1650"/>
      <c r="BW179" s="1650"/>
      <c r="BX179" s="1650"/>
      <c r="BY179" s="1650"/>
      <c r="BZ179" s="1650"/>
      <c r="CA179" s="1650"/>
      <c r="CB179" s="1650"/>
      <c r="CC179" s="1650"/>
      <c r="CD179" s="1650"/>
      <c r="CE179" s="1650"/>
      <c r="CF179" s="1650"/>
      <c r="CG179" s="1650"/>
      <c r="CH179" s="1650"/>
      <c r="CI179" s="1650"/>
      <c r="CJ179" s="1650"/>
      <c r="CK179" s="1650"/>
      <c r="CL179" s="1650"/>
      <c r="CM179" s="1650"/>
      <c r="CN179" s="1650"/>
      <c r="CO179" s="1650"/>
      <c r="CP179" s="1650"/>
      <c r="CQ179" s="222"/>
      <c r="CR179" s="222"/>
      <c r="CS179" s="221"/>
    </row>
    <row r="180" spans="1:97" ht="5.25" customHeight="1">
      <c r="A180" s="221"/>
      <c r="B180" s="221"/>
      <c r="C180" s="1616"/>
      <c r="D180" s="1504"/>
      <c r="E180" s="1626"/>
      <c r="F180" s="1627"/>
      <c r="G180" s="1627"/>
      <c r="H180" s="1627"/>
      <c r="I180" s="1627"/>
      <c r="J180" s="1627"/>
      <c r="K180" s="1627"/>
      <c r="L180" s="1627"/>
      <c r="M180" s="1420"/>
      <c r="N180" s="1421"/>
      <c r="O180" s="1630"/>
      <c r="P180" s="1630"/>
      <c r="Q180" s="1630"/>
      <c r="R180" s="1630"/>
      <c r="S180" s="1626"/>
      <c r="T180" s="1627"/>
      <c r="U180" s="1627"/>
      <c r="V180" s="1627"/>
      <c r="W180" s="1627"/>
      <c r="X180" s="1627"/>
      <c r="Y180" s="1627"/>
      <c r="Z180" s="1627"/>
      <c r="AA180" s="1627"/>
      <c r="AB180" s="1627"/>
      <c r="AC180" s="1641"/>
      <c r="AD180" s="1642"/>
      <c r="AE180" s="1607"/>
      <c r="AF180" s="1607"/>
      <c r="AG180" s="1606" t="s">
        <v>141</v>
      </c>
      <c r="AH180" s="1606"/>
      <c r="AI180" s="1606"/>
      <c r="AJ180" s="1606"/>
      <c r="AK180" s="1606"/>
      <c r="AL180" s="1606"/>
      <c r="AM180" s="1606"/>
      <c r="AN180" s="1606"/>
      <c r="AO180" s="1606"/>
      <c r="AP180" s="1606"/>
      <c r="AQ180" s="1606"/>
      <c r="AR180" s="1606"/>
      <c r="AS180" s="1606"/>
      <c r="AT180" s="1606"/>
      <c r="AU180" s="1606"/>
      <c r="AV180" s="1606"/>
      <c r="AW180" s="1606"/>
      <c r="AX180" s="1606"/>
      <c r="AY180" s="1606"/>
      <c r="AZ180" s="1606"/>
      <c r="BA180" s="1606"/>
      <c r="BB180" s="1606"/>
      <c r="BC180" s="1606"/>
      <c r="BD180" s="1606"/>
      <c r="BE180" s="1606"/>
      <c r="BF180" s="1606"/>
      <c r="BG180" s="1606"/>
      <c r="BH180" s="1606"/>
      <c r="BI180" s="1606"/>
      <c r="BJ180" s="1606"/>
      <c r="BK180" s="1606"/>
      <c r="BL180" s="1606"/>
      <c r="BM180" s="1606"/>
      <c r="BN180" s="1606"/>
      <c r="BO180" s="1606"/>
      <c r="BP180" s="1606"/>
      <c r="BQ180" s="1606"/>
      <c r="BR180" s="1606"/>
      <c r="BS180" s="1606"/>
      <c r="BT180" s="1606"/>
      <c r="BU180" s="1606"/>
      <c r="BV180" s="1606"/>
      <c r="BW180" s="1606"/>
      <c r="BX180" s="1606"/>
      <c r="BY180" s="1606"/>
      <c r="BZ180" s="1606"/>
      <c r="CA180" s="1606"/>
      <c r="CB180" s="1606"/>
      <c r="CC180" s="1606"/>
      <c r="CD180" s="1606"/>
      <c r="CE180" s="1606"/>
      <c r="CF180" s="1606"/>
      <c r="CG180" s="1606"/>
      <c r="CH180" s="1606"/>
      <c r="CI180" s="1606"/>
      <c r="CJ180" s="1606"/>
      <c r="CK180" s="1606"/>
      <c r="CL180" s="1606"/>
      <c r="CM180" s="1606"/>
      <c r="CN180" s="1606"/>
      <c r="CO180" s="1606"/>
      <c r="CP180" s="1606"/>
      <c r="CQ180" s="222"/>
      <c r="CR180" s="222"/>
      <c r="CS180" s="221"/>
    </row>
    <row r="181" spans="1:97" ht="5.25" customHeight="1">
      <c r="A181" s="221"/>
      <c r="B181" s="221"/>
      <c r="C181" s="1616"/>
      <c r="D181" s="1504"/>
      <c r="E181" s="1628"/>
      <c r="F181" s="1629"/>
      <c r="G181" s="1629"/>
      <c r="H181" s="1629"/>
      <c r="I181" s="1629"/>
      <c r="J181" s="1629"/>
      <c r="K181" s="1629"/>
      <c r="L181" s="1629"/>
      <c r="M181" s="1422"/>
      <c r="N181" s="1423"/>
      <c r="O181" s="1630"/>
      <c r="P181" s="1630"/>
      <c r="Q181" s="1630"/>
      <c r="R181" s="1630"/>
      <c r="S181" s="1628"/>
      <c r="T181" s="1629"/>
      <c r="U181" s="1629"/>
      <c r="V181" s="1629"/>
      <c r="W181" s="1629"/>
      <c r="X181" s="1629"/>
      <c r="Y181" s="1629"/>
      <c r="Z181" s="1629"/>
      <c r="AA181" s="1629"/>
      <c r="AB181" s="1629"/>
      <c r="AC181" s="1643"/>
      <c r="AD181" s="1644"/>
      <c r="AE181" s="1607"/>
      <c r="AF181" s="1607"/>
      <c r="AG181" s="1606"/>
      <c r="AH181" s="1606"/>
      <c r="AI181" s="1606"/>
      <c r="AJ181" s="1606"/>
      <c r="AK181" s="1606"/>
      <c r="AL181" s="1606"/>
      <c r="AM181" s="1606"/>
      <c r="AN181" s="1606"/>
      <c r="AO181" s="1606"/>
      <c r="AP181" s="1606"/>
      <c r="AQ181" s="1606"/>
      <c r="AR181" s="1606"/>
      <c r="AS181" s="1606"/>
      <c r="AT181" s="1606"/>
      <c r="AU181" s="1606"/>
      <c r="AV181" s="1606"/>
      <c r="AW181" s="1606"/>
      <c r="AX181" s="1606"/>
      <c r="AY181" s="1606"/>
      <c r="AZ181" s="1606"/>
      <c r="BA181" s="1606"/>
      <c r="BB181" s="1606"/>
      <c r="BC181" s="1606"/>
      <c r="BD181" s="1606"/>
      <c r="BE181" s="1606"/>
      <c r="BF181" s="1606"/>
      <c r="BG181" s="1606"/>
      <c r="BH181" s="1606"/>
      <c r="BI181" s="1606"/>
      <c r="BJ181" s="1606"/>
      <c r="BK181" s="1606"/>
      <c r="BL181" s="1606"/>
      <c r="BM181" s="1606"/>
      <c r="BN181" s="1606"/>
      <c r="BO181" s="1606"/>
      <c r="BP181" s="1606"/>
      <c r="BQ181" s="1606"/>
      <c r="BR181" s="1606"/>
      <c r="BS181" s="1606"/>
      <c r="BT181" s="1606"/>
      <c r="BU181" s="1606"/>
      <c r="BV181" s="1606"/>
      <c r="BW181" s="1606"/>
      <c r="BX181" s="1606"/>
      <c r="BY181" s="1606"/>
      <c r="BZ181" s="1606"/>
      <c r="CA181" s="1606"/>
      <c r="CB181" s="1606"/>
      <c r="CC181" s="1606"/>
      <c r="CD181" s="1606"/>
      <c r="CE181" s="1606"/>
      <c r="CF181" s="1606"/>
      <c r="CG181" s="1606"/>
      <c r="CH181" s="1606"/>
      <c r="CI181" s="1606"/>
      <c r="CJ181" s="1606"/>
      <c r="CK181" s="1606"/>
      <c r="CL181" s="1606"/>
      <c r="CM181" s="1606"/>
      <c r="CN181" s="1606"/>
      <c r="CO181" s="1606"/>
      <c r="CP181" s="1606"/>
      <c r="CQ181" s="222"/>
      <c r="CR181" s="222"/>
      <c r="CS181" s="221"/>
    </row>
    <row r="182" spans="1:97" ht="5.25" customHeight="1">
      <c r="A182" s="221"/>
      <c r="B182" s="221"/>
      <c r="C182" s="1616">
        <v>8</v>
      </c>
      <c r="D182" s="1504"/>
      <c r="E182" s="1624" t="str">
        <f>IF(収入・所得!C95="","",収入・所得!C95)</f>
        <v/>
      </c>
      <c r="F182" s="1625"/>
      <c r="G182" s="1625"/>
      <c r="H182" s="1625"/>
      <c r="I182" s="1625"/>
      <c r="J182" s="1625"/>
      <c r="K182" s="1625"/>
      <c r="L182" s="1625"/>
      <c r="M182" s="1418"/>
      <c r="N182" s="1419"/>
      <c r="O182" s="1630" t="str">
        <f>IF(収入・所得!F95="","",収入・所得!F95)</f>
        <v/>
      </c>
      <c r="P182" s="1630"/>
      <c r="Q182" s="1630"/>
      <c r="R182" s="1630"/>
      <c r="S182" s="1624" t="str">
        <f>IF(収入・所得!H95="","",収入・所得!H95)</f>
        <v/>
      </c>
      <c r="T182" s="1625"/>
      <c r="U182" s="1625"/>
      <c r="V182" s="1625"/>
      <c r="W182" s="1625"/>
      <c r="X182" s="1625"/>
      <c r="Y182" s="1625"/>
      <c r="Z182" s="1625"/>
      <c r="AA182" s="1625"/>
      <c r="AB182" s="1625"/>
      <c r="AC182" s="1639"/>
      <c r="AD182" s="1640"/>
      <c r="AE182" s="1607"/>
      <c r="AF182" s="1607"/>
      <c r="AG182" s="1606"/>
      <c r="AH182" s="1606"/>
      <c r="AI182" s="1606"/>
      <c r="AJ182" s="1606"/>
      <c r="AK182" s="1606"/>
      <c r="AL182" s="1606"/>
      <c r="AM182" s="1606"/>
      <c r="AN182" s="1606"/>
      <c r="AO182" s="1606"/>
      <c r="AP182" s="1606"/>
      <c r="AQ182" s="1606"/>
      <c r="AR182" s="1606"/>
      <c r="AS182" s="1606"/>
      <c r="AT182" s="1606"/>
      <c r="AU182" s="1606"/>
      <c r="AV182" s="1606"/>
      <c r="AW182" s="1606"/>
      <c r="AX182" s="1606"/>
      <c r="AY182" s="1606"/>
      <c r="AZ182" s="1606"/>
      <c r="BA182" s="1606"/>
      <c r="BB182" s="1606"/>
      <c r="BC182" s="1606"/>
      <c r="BD182" s="1606"/>
      <c r="BE182" s="1606"/>
      <c r="BF182" s="1606"/>
      <c r="BG182" s="1606"/>
      <c r="BH182" s="1606"/>
      <c r="BI182" s="1606"/>
      <c r="BJ182" s="1606"/>
      <c r="BK182" s="1606"/>
      <c r="BL182" s="1606"/>
      <c r="BM182" s="1606"/>
      <c r="BN182" s="1606"/>
      <c r="BO182" s="1606"/>
      <c r="BP182" s="1606"/>
      <c r="BQ182" s="1606"/>
      <c r="BR182" s="1606"/>
      <c r="BS182" s="1606"/>
      <c r="BT182" s="1606"/>
      <c r="BU182" s="1606"/>
      <c r="BV182" s="1606"/>
      <c r="BW182" s="1606"/>
      <c r="BX182" s="1606"/>
      <c r="BY182" s="1606"/>
      <c r="BZ182" s="1606"/>
      <c r="CA182" s="1606"/>
      <c r="CB182" s="1606"/>
      <c r="CC182" s="1606"/>
      <c r="CD182" s="1606"/>
      <c r="CE182" s="1606"/>
      <c r="CF182" s="1606"/>
      <c r="CG182" s="1606"/>
      <c r="CH182" s="1606"/>
      <c r="CI182" s="1606"/>
      <c r="CJ182" s="1606"/>
      <c r="CK182" s="1606"/>
      <c r="CL182" s="1606"/>
      <c r="CM182" s="1606"/>
      <c r="CN182" s="1606"/>
      <c r="CO182" s="1606"/>
      <c r="CP182" s="1606"/>
      <c r="CQ182" s="222"/>
      <c r="CR182" s="222"/>
      <c r="CS182" s="221"/>
    </row>
    <row r="183" spans="1:97" ht="5.25" customHeight="1">
      <c r="A183" s="221"/>
      <c r="B183" s="221"/>
      <c r="C183" s="1616"/>
      <c r="D183" s="1504"/>
      <c r="E183" s="1626"/>
      <c r="F183" s="1627"/>
      <c r="G183" s="1627"/>
      <c r="H183" s="1627"/>
      <c r="I183" s="1627"/>
      <c r="J183" s="1627"/>
      <c r="K183" s="1627"/>
      <c r="L183" s="1627"/>
      <c r="M183" s="1420"/>
      <c r="N183" s="1421"/>
      <c r="O183" s="1630"/>
      <c r="P183" s="1630"/>
      <c r="Q183" s="1630"/>
      <c r="R183" s="1630"/>
      <c r="S183" s="1626"/>
      <c r="T183" s="1627"/>
      <c r="U183" s="1627"/>
      <c r="V183" s="1627"/>
      <c r="W183" s="1627"/>
      <c r="X183" s="1627"/>
      <c r="Y183" s="1627"/>
      <c r="Z183" s="1627"/>
      <c r="AA183" s="1627"/>
      <c r="AB183" s="1627"/>
      <c r="AC183" s="1641"/>
      <c r="AD183" s="1642"/>
      <c r="AE183" s="1607"/>
      <c r="AF183" s="1607"/>
      <c r="AG183" s="1651"/>
      <c r="AH183" s="1652"/>
      <c r="AI183" s="1652"/>
      <c r="AJ183" s="1652"/>
      <c r="AK183" s="1652"/>
      <c r="AL183" s="1652"/>
      <c r="AM183" s="1652"/>
      <c r="AN183" s="1652"/>
      <c r="AO183" s="1621" t="s">
        <v>134</v>
      </c>
      <c r="AP183" s="1621"/>
      <c r="AQ183" s="1621"/>
      <c r="AR183" s="1621"/>
      <c r="AS183" s="1621"/>
      <c r="AT183" s="1621"/>
      <c r="AU183" s="1621"/>
      <c r="AV183" s="1621"/>
      <c r="AW183" s="1621"/>
      <c r="AX183" s="1621"/>
      <c r="AY183" s="1621"/>
      <c r="AZ183" s="1621"/>
      <c r="BA183" s="1621"/>
      <c r="BB183" s="1621"/>
      <c r="BC183" s="1621"/>
      <c r="BD183" s="1621" t="s">
        <v>140</v>
      </c>
      <c r="BE183" s="1621"/>
      <c r="BF183" s="1621"/>
      <c r="BG183" s="1621"/>
      <c r="BH183" s="1621"/>
      <c r="BI183" s="1621"/>
      <c r="BJ183" s="1621"/>
      <c r="BK183" s="1621"/>
      <c r="BL183" s="1621"/>
      <c r="BM183" s="1621"/>
      <c r="BN183" s="1621"/>
      <c r="BO183" s="1621"/>
      <c r="BP183" s="1621"/>
      <c r="BQ183" s="1621" t="s">
        <v>129</v>
      </c>
      <c r="BR183" s="1621"/>
      <c r="BS183" s="1621"/>
      <c r="BT183" s="1621"/>
      <c r="BU183" s="1621"/>
      <c r="BV183" s="1621"/>
      <c r="BW183" s="1621"/>
      <c r="BX183" s="1621"/>
      <c r="BY183" s="1621"/>
      <c r="BZ183" s="1621"/>
      <c r="CA183" s="1621"/>
      <c r="CB183" s="1621"/>
      <c r="CC183" s="1621"/>
      <c r="CD183" s="1621" t="s">
        <v>139</v>
      </c>
      <c r="CE183" s="1621"/>
      <c r="CF183" s="1621"/>
      <c r="CG183" s="1621"/>
      <c r="CH183" s="1621"/>
      <c r="CI183" s="1621"/>
      <c r="CJ183" s="1621"/>
      <c r="CK183" s="1621"/>
      <c r="CL183" s="1621"/>
      <c r="CM183" s="1621"/>
      <c r="CN183" s="1621"/>
      <c r="CO183" s="1621"/>
      <c r="CP183" s="1655"/>
      <c r="CQ183" s="222"/>
      <c r="CR183" s="222"/>
      <c r="CS183" s="221"/>
    </row>
    <row r="184" spans="1:97" ht="5.25" customHeight="1">
      <c r="A184" s="221"/>
      <c r="B184" s="221"/>
      <c r="C184" s="1616"/>
      <c r="D184" s="1504"/>
      <c r="E184" s="1628"/>
      <c r="F184" s="1629"/>
      <c r="G184" s="1629"/>
      <c r="H184" s="1629"/>
      <c r="I184" s="1629"/>
      <c r="J184" s="1629"/>
      <c r="K184" s="1629"/>
      <c r="L184" s="1629"/>
      <c r="M184" s="1422"/>
      <c r="N184" s="1423"/>
      <c r="O184" s="1630"/>
      <c r="P184" s="1630"/>
      <c r="Q184" s="1630"/>
      <c r="R184" s="1630"/>
      <c r="S184" s="1628"/>
      <c r="T184" s="1629"/>
      <c r="U184" s="1629"/>
      <c r="V184" s="1629"/>
      <c r="W184" s="1629"/>
      <c r="X184" s="1629"/>
      <c r="Y184" s="1629"/>
      <c r="Z184" s="1629"/>
      <c r="AA184" s="1629"/>
      <c r="AB184" s="1629"/>
      <c r="AC184" s="1643"/>
      <c r="AD184" s="1644"/>
      <c r="AE184" s="1607"/>
      <c r="AF184" s="1607"/>
      <c r="AG184" s="1653"/>
      <c r="AH184" s="1654"/>
      <c r="AI184" s="1654"/>
      <c r="AJ184" s="1654"/>
      <c r="AK184" s="1654"/>
      <c r="AL184" s="1654"/>
      <c r="AM184" s="1654"/>
      <c r="AN184" s="1654"/>
      <c r="AO184" s="1573"/>
      <c r="AP184" s="1573"/>
      <c r="AQ184" s="1573"/>
      <c r="AR184" s="1573"/>
      <c r="AS184" s="1573"/>
      <c r="AT184" s="1573"/>
      <c r="AU184" s="1573"/>
      <c r="AV184" s="1573"/>
      <c r="AW184" s="1573"/>
      <c r="AX184" s="1573"/>
      <c r="AY184" s="1573"/>
      <c r="AZ184" s="1573"/>
      <c r="BA184" s="1573"/>
      <c r="BB184" s="1573"/>
      <c r="BC184" s="1573"/>
      <c r="BD184" s="1573"/>
      <c r="BE184" s="1573"/>
      <c r="BF184" s="1573"/>
      <c r="BG184" s="1573"/>
      <c r="BH184" s="1573"/>
      <c r="BI184" s="1573"/>
      <c r="BJ184" s="1573"/>
      <c r="BK184" s="1573"/>
      <c r="BL184" s="1573"/>
      <c r="BM184" s="1573"/>
      <c r="BN184" s="1573"/>
      <c r="BO184" s="1573"/>
      <c r="BP184" s="1573"/>
      <c r="BQ184" s="1573"/>
      <c r="BR184" s="1573"/>
      <c r="BS184" s="1573"/>
      <c r="BT184" s="1573"/>
      <c r="BU184" s="1573"/>
      <c r="BV184" s="1573"/>
      <c r="BW184" s="1573"/>
      <c r="BX184" s="1573"/>
      <c r="BY184" s="1573"/>
      <c r="BZ184" s="1573"/>
      <c r="CA184" s="1573"/>
      <c r="CB184" s="1573"/>
      <c r="CC184" s="1573"/>
      <c r="CD184" s="1573"/>
      <c r="CE184" s="1573"/>
      <c r="CF184" s="1573"/>
      <c r="CG184" s="1573"/>
      <c r="CH184" s="1573"/>
      <c r="CI184" s="1573"/>
      <c r="CJ184" s="1573"/>
      <c r="CK184" s="1573"/>
      <c r="CL184" s="1573"/>
      <c r="CM184" s="1573"/>
      <c r="CN184" s="1573"/>
      <c r="CO184" s="1573"/>
      <c r="CP184" s="1656"/>
      <c r="CQ184" s="222"/>
      <c r="CR184" s="222"/>
      <c r="CS184" s="221"/>
    </row>
    <row r="185" spans="1:97" ht="5.25" customHeight="1">
      <c r="A185" s="221"/>
      <c r="B185" s="221"/>
      <c r="C185" s="1616">
        <v>9</v>
      </c>
      <c r="D185" s="1504"/>
      <c r="E185" s="1624" t="str">
        <f>IF(収入・所得!C96="","",収入・所得!C96)</f>
        <v/>
      </c>
      <c r="F185" s="1625"/>
      <c r="G185" s="1625"/>
      <c r="H185" s="1625"/>
      <c r="I185" s="1625"/>
      <c r="J185" s="1625"/>
      <c r="K185" s="1625"/>
      <c r="L185" s="1625"/>
      <c r="M185" s="1418"/>
      <c r="N185" s="1419"/>
      <c r="O185" s="1630" t="str">
        <f>IF(収入・所得!F96="","",収入・所得!F96)</f>
        <v/>
      </c>
      <c r="P185" s="1630"/>
      <c r="Q185" s="1630"/>
      <c r="R185" s="1630"/>
      <c r="S185" s="1624" t="str">
        <f>IF(収入・所得!H96="","",収入・所得!H96)</f>
        <v/>
      </c>
      <c r="T185" s="1625"/>
      <c r="U185" s="1625"/>
      <c r="V185" s="1625"/>
      <c r="W185" s="1625"/>
      <c r="X185" s="1625"/>
      <c r="Y185" s="1625"/>
      <c r="Z185" s="1625"/>
      <c r="AA185" s="1625"/>
      <c r="AB185" s="1625"/>
      <c r="AC185" s="1639"/>
      <c r="AD185" s="1640"/>
      <c r="AE185" s="1607"/>
      <c r="AF185" s="1607"/>
      <c r="AG185" s="1653"/>
      <c r="AH185" s="1654"/>
      <c r="AI185" s="1654"/>
      <c r="AJ185" s="1654"/>
      <c r="AK185" s="1654"/>
      <c r="AL185" s="1654"/>
      <c r="AM185" s="1654"/>
      <c r="AN185" s="1654"/>
      <c r="AO185" s="1573"/>
      <c r="AP185" s="1573"/>
      <c r="AQ185" s="1573"/>
      <c r="AR185" s="1573"/>
      <c r="AS185" s="1573"/>
      <c r="AT185" s="1573"/>
      <c r="AU185" s="1573"/>
      <c r="AV185" s="1573"/>
      <c r="AW185" s="1573"/>
      <c r="AX185" s="1573"/>
      <c r="AY185" s="1573"/>
      <c r="AZ185" s="1573"/>
      <c r="BA185" s="1573"/>
      <c r="BB185" s="1573"/>
      <c r="BC185" s="1573"/>
      <c r="BD185" s="1573"/>
      <c r="BE185" s="1573"/>
      <c r="BF185" s="1573"/>
      <c r="BG185" s="1573"/>
      <c r="BH185" s="1573"/>
      <c r="BI185" s="1573"/>
      <c r="BJ185" s="1573"/>
      <c r="BK185" s="1573"/>
      <c r="BL185" s="1573"/>
      <c r="BM185" s="1573"/>
      <c r="BN185" s="1573"/>
      <c r="BO185" s="1573"/>
      <c r="BP185" s="1573"/>
      <c r="BQ185" s="1573"/>
      <c r="BR185" s="1573"/>
      <c r="BS185" s="1573"/>
      <c r="BT185" s="1573"/>
      <c r="BU185" s="1573"/>
      <c r="BV185" s="1573"/>
      <c r="BW185" s="1573"/>
      <c r="BX185" s="1573"/>
      <c r="BY185" s="1573"/>
      <c r="BZ185" s="1573"/>
      <c r="CA185" s="1573"/>
      <c r="CB185" s="1573"/>
      <c r="CC185" s="1573"/>
      <c r="CD185" s="1573"/>
      <c r="CE185" s="1573"/>
      <c r="CF185" s="1573"/>
      <c r="CG185" s="1573"/>
      <c r="CH185" s="1573"/>
      <c r="CI185" s="1573"/>
      <c r="CJ185" s="1573"/>
      <c r="CK185" s="1573"/>
      <c r="CL185" s="1573"/>
      <c r="CM185" s="1573"/>
      <c r="CN185" s="1573"/>
      <c r="CO185" s="1573"/>
      <c r="CP185" s="1656"/>
      <c r="CQ185" s="222"/>
      <c r="CR185" s="222"/>
      <c r="CS185" s="221"/>
    </row>
    <row r="186" spans="1:97" ht="5.25" customHeight="1">
      <c r="A186" s="221"/>
      <c r="B186" s="221"/>
      <c r="C186" s="1616"/>
      <c r="D186" s="1504"/>
      <c r="E186" s="1626"/>
      <c r="F186" s="1627"/>
      <c r="G186" s="1627"/>
      <c r="H186" s="1627"/>
      <c r="I186" s="1627"/>
      <c r="J186" s="1627"/>
      <c r="K186" s="1627"/>
      <c r="L186" s="1627"/>
      <c r="M186" s="1420"/>
      <c r="N186" s="1421"/>
      <c r="O186" s="1630"/>
      <c r="P186" s="1630"/>
      <c r="Q186" s="1630"/>
      <c r="R186" s="1630"/>
      <c r="S186" s="1626"/>
      <c r="T186" s="1627"/>
      <c r="U186" s="1627"/>
      <c r="V186" s="1627"/>
      <c r="W186" s="1627"/>
      <c r="X186" s="1627"/>
      <c r="Y186" s="1627"/>
      <c r="Z186" s="1627"/>
      <c r="AA186" s="1627"/>
      <c r="AB186" s="1627"/>
      <c r="AC186" s="1641"/>
      <c r="AD186" s="1642"/>
      <c r="AE186" s="1607"/>
      <c r="AF186" s="1607"/>
      <c r="AG186" s="1653"/>
      <c r="AH186" s="1654"/>
      <c r="AI186" s="1654"/>
      <c r="AJ186" s="1654"/>
      <c r="AK186" s="1654"/>
      <c r="AL186" s="1654"/>
      <c r="AM186" s="1654"/>
      <c r="AN186" s="1654"/>
      <c r="AO186" s="1573"/>
      <c r="AP186" s="1573"/>
      <c r="AQ186" s="1573"/>
      <c r="AR186" s="1573"/>
      <c r="AS186" s="1573"/>
      <c r="AT186" s="1573"/>
      <c r="AU186" s="1573"/>
      <c r="AV186" s="1573"/>
      <c r="AW186" s="1573"/>
      <c r="AX186" s="1573"/>
      <c r="AY186" s="1573"/>
      <c r="AZ186" s="1573"/>
      <c r="BA186" s="1573"/>
      <c r="BB186" s="1573"/>
      <c r="BC186" s="1573"/>
      <c r="BD186" s="1573"/>
      <c r="BE186" s="1573"/>
      <c r="BF186" s="1573"/>
      <c r="BG186" s="1573"/>
      <c r="BH186" s="1573"/>
      <c r="BI186" s="1573"/>
      <c r="BJ186" s="1573"/>
      <c r="BK186" s="1573"/>
      <c r="BL186" s="1573"/>
      <c r="BM186" s="1573"/>
      <c r="BN186" s="1573"/>
      <c r="BO186" s="1573"/>
      <c r="BP186" s="1573"/>
      <c r="BQ186" s="1573"/>
      <c r="BR186" s="1573"/>
      <c r="BS186" s="1573"/>
      <c r="BT186" s="1573"/>
      <c r="BU186" s="1573"/>
      <c r="BV186" s="1573"/>
      <c r="BW186" s="1573"/>
      <c r="BX186" s="1573"/>
      <c r="BY186" s="1573"/>
      <c r="BZ186" s="1573"/>
      <c r="CA186" s="1573"/>
      <c r="CB186" s="1573"/>
      <c r="CC186" s="1573"/>
      <c r="CD186" s="1573"/>
      <c r="CE186" s="1573"/>
      <c r="CF186" s="1573"/>
      <c r="CG186" s="1573"/>
      <c r="CH186" s="1573"/>
      <c r="CI186" s="1573"/>
      <c r="CJ186" s="1573"/>
      <c r="CK186" s="1573"/>
      <c r="CL186" s="1573"/>
      <c r="CM186" s="1573"/>
      <c r="CN186" s="1573"/>
      <c r="CO186" s="1573"/>
      <c r="CP186" s="1656"/>
      <c r="CQ186" s="222"/>
      <c r="CR186" s="222"/>
      <c r="CS186" s="221"/>
    </row>
    <row r="187" spans="1:97" ht="5.25" customHeight="1">
      <c r="A187" s="221"/>
      <c r="B187" s="221"/>
      <c r="C187" s="1616"/>
      <c r="D187" s="1504"/>
      <c r="E187" s="1628"/>
      <c r="F187" s="1629"/>
      <c r="G187" s="1629"/>
      <c r="H187" s="1629"/>
      <c r="I187" s="1629"/>
      <c r="J187" s="1629"/>
      <c r="K187" s="1629"/>
      <c r="L187" s="1629"/>
      <c r="M187" s="1422"/>
      <c r="N187" s="1423"/>
      <c r="O187" s="1630"/>
      <c r="P187" s="1630"/>
      <c r="Q187" s="1630"/>
      <c r="R187" s="1630"/>
      <c r="S187" s="1628"/>
      <c r="T187" s="1629"/>
      <c r="U187" s="1629"/>
      <c r="V187" s="1629"/>
      <c r="W187" s="1629"/>
      <c r="X187" s="1629"/>
      <c r="Y187" s="1629"/>
      <c r="Z187" s="1629"/>
      <c r="AA187" s="1629"/>
      <c r="AB187" s="1629"/>
      <c r="AC187" s="1643"/>
      <c r="AD187" s="1644"/>
      <c r="AE187" s="1607"/>
      <c r="AF187" s="1607"/>
      <c r="AG187" s="1634" t="str">
        <f>IF(収入・所得!B40="配当等の所得について、申告不要制度を選択。","",IF(収入・所得!B34="","",収入・所得!B34))</f>
        <v/>
      </c>
      <c r="AH187" s="1378"/>
      <c r="AI187" s="1378"/>
      <c r="AJ187" s="1378"/>
      <c r="AK187" s="1378"/>
      <c r="AL187" s="1378"/>
      <c r="AM187" s="1378"/>
      <c r="AN187" s="1378"/>
      <c r="AO187" s="1646" t="str">
        <f>IF(収入・所得!B40="配当等の所得について、申告不要制度を選択。","",IF(収入・所得!E34="","",収入・所得!E34))</f>
        <v/>
      </c>
      <c r="AP187" s="1646"/>
      <c r="AQ187" s="1646"/>
      <c r="AR187" s="1646"/>
      <c r="AS187" s="1646"/>
      <c r="AT187" s="1646"/>
      <c r="AU187" s="1646"/>
      <c r="AV187" s="1646"/>
      <c r="AW187" s="1646"/>
      <c r="AX187" s="1646"/>
      <c r="AY187" s="1646"/>
      <c r="AZ187" s="1646"/>
      <c r="BA187" s="1646"/>
      <c r="BB187" s="1646"/>
      <c r="BC187" s="1646"/>
      <c r="BD187" s="1378" t="str">
        <f>IF(収入・所得!B40="配当等の所得について、申告不要制度を選択。","",IF(OR(収入・所得!K34="",収入・所得!L34="",),"",CONCATENATE(収入・所得!J34,収入・所得!K34,"年",収入・所得!L34,"月")))</f>
        <v/>
      </c>
      <c r="BE187" s="1378"/>
      <c r="BF187" s="1378"/>
      <c r="BG187" s="1378"/>
      <c r="BH187" s="1378"/>
      <c r="BI187" s="1378"/>
      <c r="BJ187" s="1378"/>
      <c r="BK187" s="1378"/>
      <c r="BL187" s="1378"/>
      <c r="BM187" s="1378"/>
      <c r="BN187" s="1378"/>
      <c r="BO187" s="1378"/>
      <c r="BP187" s="1378"/>
      <c r="BQ187" s="1624" t="str">
        <f>IF(収入・所得!B40="配当等の所得について、申告不要制度を選択。","",IF(収入・所得!M34="","",収入・所得!M34))</f>
        <v/>
      </c>
      <c r="BR187" s="1625"/>
      <c r="BS187" s="1625"/>
      <c r="BT187" s="1625"/>
      <c r="BU187" s="1625"/>
      <c r="BV187" s="1625"/>
      <c r="BW187" s="1625"/>
      <c r="BX187" s="1625"/>
      <c r="BY187" s="1625"/>
      <c r="BZ187" s="1625"/>
      <c r="CA187" s="1625"/>
      <c r="CB187" s="1658" t="s">
        <v>175</v>
      </c>
      <c r="CC187" s="1659"/>
      <c r="CD187" s="1624" t="str">
        <f>IF(収入・所得!B40="配当等の所得について、申告不要制度を選択。","",IF(収入・所得!P34="","",収入・所得!P34))</f>
        <v/>
      </c>
      <c r="CE187" s="1625"/>
      <c r="CF187" s="1625"/>
      <c r="CG187" s="1625"/>
      <c r="CH187" s="1625"/>
      <c r="CI187" s="1625"/>
      <c r="CJ187" s="1625"/>
      <c r="CK187" s="1625"/>
      <c r="CL187" s="1625"/>
      <c r="CM187" s="1625"/>
      <c r="CN187" s="1625"/>
      <c r="CO187" s="1351" t="s">
        <v>175</v>
      </c>
      <c r="CP187" s="1379"/>
      <c r="CQ187" s="222"/>
      <c r="CR187" s="222"/>
      <c r="CS187" s="221"/>
    </row>
    <row r="188" spans="1:97" ht="5.25" customHeight="1">
      <c r="A188" s="221"/>
      <c r="B188" s="221"/>
      <c r="C188" s="1657">
        <v>10</v>
      </c>
      <c r="D188" s="1456"/>
      <c r="E188" s="1624" t="str">
        <f>IF(収入・所得!C97="","",収入・所得!C97)</f>
        <v/>
      </c>
      <c r="F188" s="1625"/>
      <c r="G188" s="1625"/>
      <c r="H188" s="1625"/>
      <c r="I188" s="1625"/>
      <c r="J188" s="1625"/>
      <c r="K188" s="1625"/>
      <c r="L188" s="1625"/>
      <c r="M188" s="1418"/>
      <c r="N188" s="1419"/>
      <c r="O188" s="1630" t="str">
        <f>IF(収入・所得!F97="","",収入・所得!F97)</f>
        <v/>
      </c>
      <c r="P188" s="1630"/>
      <c r="Q188" s="1630"/>
      <c r="R188" s="1630"/>
      <c r="S188" s="1624" t="str">
        <f>IF(収入・所得!H97="","",収入・所得!H97)</f>
        <v/>
      </c>
      <c r="T188" s="1625"/>
      <c r="U188" s="1625"/>
      <c r="V188" s="1625"/>
      <c r="W188" s="1625"/>
      <c r="X188" s="1625"/>
      <c r="Y188" s="1625"/>
      <c r="Z188" s="1625"/>
      <c r="AA188" s="1625"/>
      <c r="AB188" s="1625"/>
      <c r="AC188" s="1639"/>
      <c r="AD188" s="1640"/>
      <c r="AE188" s="1607"/>
      <c r="AF188" s="1607"/>
      <c r="AG188" s="1634"/>
      <c r="AH188" s="1378"/>
      <c r="AI188" s="1378"/>
      <c r="AJ188" s="1378"/>
      <c r="AK188" s="1378"/>
      <c r="AL188" s="1378"/>
      <c r="AM188" s="1378"/>
      <c r="AN188" s="1378"/>
      <c r="AO188" s="1646"/>
      <c r="AP188" s="1646"/>
      <c r="AQ188" s="1646"/>
      <c r="AR188" s="1646"/>
      <c r="AS188" s="1646"/>
      <c r="AT188" s="1646"/>
      <c r="AU188" s="1646"/>
      <c r="AV188" s="1646"/>
      <c r="AW188" s="1646"/>
      <c r="AX188" s="1646"/>
      <c r="AY188" s="1646"/>
      <c r="AZ188" s="1646"/>
      <c r="BA188" s="1646"/>
      <c r="BB188" s="1646"/>
      <c r="BC188" s="1646"/>
      <c r="BD188" s="1378"/>
      <c r="BE188" s="1378"/>
      <c r="BF188" s="1378"/>
      <c r="BG188" s="1378"/>
      <c r="BH188" s="1378"/>
      <c r="BI188" s="1378"/>
      <c r="BJ188" s="1378"/>
      <c r="BK188" s="1378"/>
      <c r="BL188" s="1378"/>
      <c r="BM188" s="1378"/>
      <c r="BN188" s="1378"/>
      <c r="BO188" s="1378"/>
      <c r="BP188" s="1378"/>
      <c r="BQ188" s="1626"/>
      <c r="BR188" s="1627"/>
      <c r="BS188" s="1627"/>
      <c r="BT188" s="1627"/>
      <c r="BU188" s="1627"/>
      <c r="BV188" s="1627"/>
      <c r="BW188" s="1627"/>
      <c r="BX188" s="1627"/>
      <c r="BY188" s="1627"/>
      <c r="BZ188" s="1627"/>
      <c r="CA188" s="1627"/>
      <c r="CB188" s="1660"/>
      <c r="CC188" s="1661"/>
      <c r="CD188" s="1626"/>
      <c r="CE188" s="1627"/>
      <c r="CF188" s="1627"/>
      <c r="CG188" s="1627"/>
      <c r="CH188" s="1627"/>
      <c r="CI188" s="1627"/>
      <c r="CJ188" s="1627"/>
      <c r="CK188" s="1627"/>
      <c r="CL188" s="1627"/>
      <c r="CM188" s="1627"/>
      <c r="CN188" s="1627"/>
      <c r="CO188" s="1353"/>
      <c r="CP188" s="1380"/>
      <c r="CQ188" s="222"/>
      <c r="CR188" s="222"/>
      <c r="CS188" s="221"/>
    </row>
    <row r="189" spans="1:97" ht="5.25" customHeight="1">
      <c r="A189" s="221"/>
      <c r="B189" s="221"/>
      <c r="C189" s="1657"/>
      <c r="D189" s="1456"/>
      <c r="E189" s="1626"/>
      <c r="F189" s="1627"/>
      <c r="G189" s="1627"/>
      <c r="H189" s="1627"/>
      <c r="I189" s="1627"/>
      <c r="J189" s="1627"/>
      <c r="K189" s="1627"/>
      <c r="L189" s="1627"/>
      <c r="M189" s="1420"/>
      <c r="N189" s="1421"/>
      <c r="O189" s="1630"/>
      <c r="P189" s="1630"/>
      <c r="Q189" s="1630"/>
      <c r="R189" s="1630"/>
      <c r="S189" s="1626"/>
      <c r="T189" s="1627"/>
      <c r="U189" s="1627"/>
      <c r="V189" s="1627"/>
      <c r="W189" s="1627"/>
      <c r="X189" s="1627"/>
      <c r="Y189" s="1627"/>
      <c r="Z189" s="1627"/>
      <c r="AA189" s="1627"/>
      <c r="AB189" s="1627"/>
      <c r="AC189" s="1641"/>
      <c r="AD189" s="1642"/>
      <c r="AE189" s="1607"/>
      <c r="AF189" s="1607"/>
      <c r="AG189" s="1634"/>
      <c r="AH189" s="1378"/>
      <c r="AI189" s="1378"/>
      <c r="AJ189" s="1378"/>
      <c r="AK189" s="1378"/>
      <c r="AL189" s="1378"/>
      <c r="AM189" s="1378"/>
      <c r="AN189" s="1378"/>
      <c r="AO189" s="1646"/>
      <c r="AP189" s="1646"/>
      <c r="AQ189" s="1646"/>
      <c r="AR189" s="1646"/>
      <c r="AS189" s="1646"/>
      <c r="AT189" s="1646"/>
      <c r="AU189" s="1646"/>
      <c r="AV189" s="1646"/>
      <c r="AW189" s="1646"/>
      <c r="AX189" s="1646"/>
      <c r="AY189" s="1646"/>
      <c r="AZ189" s="1646"/>
      <c r="BA189" s="1646"/>
      <c r="BB189" s="1646"/>
      <c r="BC189" s="1646"/>
      <c r="BD189" s="1378"/>
      <c r="BE189" s="1378"/>
      <c r="BF189" s="1378"/>
      <c r="BG189" s="1378"/>
      <c r="BH189" s="1378"/>
      <c r="BI189" s="1378"/>
      <c r="BJ189" s="1378"/>
      <c r="BK189" s="1378"/>
      <c r="BL189" s="1378"/>
      <c r="BM189" s="1378"/>
      <c r="BN189" s="1378"/>
      <c r="BO189" s="1378"/>
      <c r="BP189" s="1378"/>
      <c r="BQ189" s="1628"/>
      <c r="BR189" s="1629"/>
      <c r="BS189" s="1629"/>
      <c r="BT189" s="1629"/>
      <c r="BU189" s="1629"/>
      <c r="BV189" s="1629"/>
      <c r="BW189" s="1629"/>
      <c r="BX189" s="1629"/>
      <c r="BY189" s="1629"/>
      <c r="BZ189" s="1629"/>
      <c r="CA189" s="1629"/>
      <c r="CB189" s="1662"/>
      <c r="CC189" s="1663"/>
      <c r="CD189" s="1628"/>
      <c r="CE189" s="1629"/>
      <c r="CF189" s="1629"/>
      <c r="CG189" s="1629"/>
      <c r="CH189" s="1629"/>
      <c r="CI189" s="1629"/>
      <c r="CJ189" s="1629"/>
      <c r="CK189" s="1629"/>
      <c r="CL189" s="1629"/>
      <c r="CM189" s="1629"/>
      <c r="CN189" s="1629"/>
      <c r="CO189" s="1355"/>
      <c r="CP189" s="1381"/>
      <c r="CQ189" s="222"/>
      <c r="CR189" s="222"/>
      <c r="CS189" s="221"/>
    </row>
    <row r="190" spans="1:97" ht="5.25" customHeight="1">
      <c r="A190" s="221"/>
      <c r="B190" s="221"/>
      <c r="C190" s="1657"/>
      <c r="D190" s="1456"/>
      <c r="E190" s="1628"/>
      <c r="F190" s="1629"/>
      <c r="G190" s="1629"/>
      <c r="H190" s="1629"/>
      <c r="I190" s="1629"/>
      <c r="J190" s="1629"/>
      <c r="K190" s="1629"/>
      <c r="L190" s="1629"/>
      <c r="M190" s="1422"/>
      <c r="N190" s="1423"/>
      <c r="O190" s="1630"/>
      <c r="P190" s="1630"/>
      <c r="Q190" s="1630"/>
      <c r="R190" s="1630"/>
      <c r="S190" s="1628"/>
      <c r="T190" s="1629"/>
      <c r="U190" s="1629"/>
      <c r="V190" s="1629"/>
      <c r="W190" s="1629"/>
      <c r="X190" s="1629"/>
      <c r="Y190" s="1629"/>
      <c r="Z190" s="1629"/>
      <c r="AA190" s="1629"/>
      <c r="AB190" s="1629"/>
      <c r="AC190" s="1643"/>
      <c r="AD190" s="1644"/>
      <c r="AE190" s="1607"/>
      <c r="AF190" s="1607"/>
      <c r="AG190" s="1634" t="str">
        <f>IF(収入・所得!B40="配当等の所得について、申告不要制度を選択。","",IF(収入・所得!B35="","",収入・所得!B35))</f>
        <v/>
      </c>
      <c r="AH190" s="1378"/>
      <c r="AI190" s="1378"/>
      <c r="AJ190" s="1378"/>
      <c r="AK190" s="1378"/>
      <c r="AL190" s="1378"/>
      <c r="AM190" s="1378"/>
      <c r="AN190" s="1378"/>
      <c r="AO190" s="1646" t="str">
        <f>IF(収入・所得!B40="配当等の所得について、申告不要制度を選択。","",IF(収入・所得!E35="","",収入・所得!E35))</f>
        <v/>
      </c>
      <c r="AP190" s="1646"/>
      <c r="AQ190" s="1646"/>
      <c r="AR190" s="1646"/>
      <c r="AS190" s="1646"/>
      <c r="AT190" s="1646"/>
      <c r="AU190" s="1646"/>
      <c r="AV190" s="1646"/>
      <c r="AW190" s="1646"/>
      <c r="AX190" s="1646"/>
      <c r="AY190" s="1646"/>
      <c r="AZ190" s="1646"/>
      <c r="BA190" s="1646"/>
      <c r="BB190" s="1646"/>
      <c r="BC190" s="1646"/>
      <c r="BD190" s="1378" t="str">
        <f>IF(収入・所得!B40="配当等の所得について、申告不要制度を選択。","",IF(OR(収入・所得!K35="",収入・所得!L35="",),"",CONCATENATE(収入・所得!J35,収入・所得!K35,"年",収入・所得!L35,"月")))</f>
        <v/>
      </c>
      <c r="BE190" s="1378"/>
      <c r="BF190" s="1378"/>
      <c r="BG190" s="1378"/>
      <c r="BH190" s="1378"/>
      <c r="BI190" s="1378"/>
      <c r="BJ190" s="1378"/>
      <c r="BK190" s="1378"/>
      <c r="BL190" s="1378"/>
      <c r="BM190" s="1378"/>
      <c r="BN190" s="1378"/>
      <c r="BO190" s="1378"/>
      <c r="BP190" s="1378"/>
      <c r="BQ190" s="1624" t="str">
        <f>IF(収入・所得!B40="配当等の所得について、申告不要制度を選択。","",IF(収入・所得!M35="","",収入・所得!M35))</f>
        <v/>
      </c>
      <c r="BR190" s="1625"/>
      <c r="BS190" s="1625"/>
      <c r="BT190" s="1625"/>
      <c r="BU190" s="1625"/>
      <c r="BV190" s="1625"/>
      <c r="BW190" s="1625"/>
      <c r="BX190" s="1625"/>
      <c r="BY190" s="1625"/>
      <c r="BZ190" s="1625"/>
      <c r="CA190" s="1625"/>
      <c r="CB190" s="1658"/>
      <c r="CC190" s="1659"/>
      <c r="CD190" s="1624" t="str">
        <f>IF(収入・所得!B40="配当等の所得について、申告不要制度を選択。","",IF(収入・所得!P35="","",収入・所得!P35))</f>
        <v/>
      </c>
      <c r="CE190" s="1625"/>
      <c r="CF190" s="1625"/>
      <c r="CG190" s="1625"/>
      <c r="CH190" s="1625"/>
      <c r="CI190" s="1625"/>
      <c r="CJ190" s="1625"/>
      <c r="CK190" s="1625"/>
      <c r="CL190" s="1625"/>
      <c r="CM190" s="1625"/>
      <c r="CN190" s="1625"/>
      <c r="CO190" s="1351"/>
      <c r="CP190" s="1379"/>
      <c r="CQ190" s="222"/>
      <c r="CR190" s="222"/>
      <c r="CS190" s="221"/>
    </row>
    <row r="191" spans="1:97" ht="5.25" customHeight="1">
      <c r="A191" s="221"/>
      <c r="B191" s="221"/>
      <c r="C191" s="1657">
        <v>11</v>
      </c>
      <c r="D191" s="1456"/>
      <c r="E191" s="1624" t="str">
        <f>IF(収入・所得!C98="","",収入・所得!C98)</f>
        <v/>
      </c>
      <c r="F191" s="1625"/>
      <c r="G191" s="1625"/>
      <c r="H191" s="1625"/>
      <c r="I191" s="1625"/>
      <c r="J191" s="1625"/>
      <c r="K191" s="1625"/>
      <c r="L191" s="1625"/>
      <c r="M191" s="1418"/>
      <c r="N191" s="1419"/>
      <c r="O191" s="1630" t="str">
        <f>IF(収入・所得!F98="","",収入・所得!F98)</f>
        <v/>
      </c>
      <c r="P191" s="1630"/>
      <c r="Q191" s="1630"/>
      <c r="R191" s="1630"/>
      <c r="S191" s="1624" t="str">
        <f>IF(収入・所得!H98="","",収入・所得!H98)</f>
        <v/>
      </c>
      <c r="T191" s="1625"/>
      <c r="U191" s="1625"/>
      <c r="V191" s="1625"/>
      <c r="W191" s="1625"/>
      <c r="X191" s="1625"/>
      <c r="Y191" s="1625"/>
      <c r="Z191" s="1625"/>
      <c r="AA191" s="1625"/>
      <c r="AB191" s="1625"/>
      <c r="AC191" s="1639"/>
      <c r="AD191" s="1640"/>
      <c r="AE191" s="1607"/>
      <c r="AF191" s="1607"/>
      <c r="AG191" s="1634"/>
      <c r="AH191" s="1378"/>
      <c r="AI191" s="1378"/>
      <c r="AJ191" s="1378"/>
      <c r="AK191" s="1378"/>
      <c r="AL191" s="1378"/>
      <c r="AM191" s="1378"/>
      <c r="AN191" s="1378"/>
      <c r="AO191" s="1646"/>
      <c r="AP191" s="1646"/>
      <c r="AQ191" s="1646"/>
      <c r="AR191" s="1646"/>
      <c r="AS191" s="1646"/>
      <c r="AT191" s="1646"/>
      <c r="AU191" s="1646"/>
      <c r="AV191" s="1646"/>
      <c r="AW191" s="1646"/>
      <c r="AX191" s="1646"/>
      <c r="AY191" s="1646"/>
      <c r="AZ191" s="1646"/>
      <c r="BA191" s="1646"/>
      <c r="BB191" s="1646"/>
      <c r="BC191" s="1646"/>
      <c r="BD191" s="1378"/>
      <c r="BE191" s="1378"/>
      <c r="BF191" s="1378"/>
      <c r="BG191" s="1378"/>
      <c r="BH191" s="1378"/>
      <c r="BI191" s="1378"/>
      <c r="BJ191" s="1378"/>
      <c r="BK191" s="1378"/>
      <c r="BL191" s="1378"/>
      <c r="BM191" s="1378"/>
      <c r="BN191" s="1378"/>
      <c r="BO191" s="1378"/>
      <c r="BP191" s="1378"/>
      <c r="BQ191" s="1626"/>
      <c r="BR191" s="1627"/>
      <c r="BS191" s="1627"/>
      <c r="BT191" s="1627"/>
      <c r="BU191" s="1627"/>
      <c r="BV191" s="1627"/>
      <c r="BW191" s="1627"/>
      <c r="BX191" s="1627"/>
      <c r="BY191" s="1627"/>
      <c r="BZ191" s="1627"/>
      <c r="CA191" s="1627"/>
      <c r="CB191" s="1660"/>
      <c r="CC191" s="1661"/>
      <c r="CD191" s="1626"/>
      <c r="CE191" s="1627"/>
      <c r="CF191" s="1627"/>
      <c r="CG191" s="1627"/>
      <c r="CH191" s="1627"/>
      <c r="CI191" s="1627"/>
      <c r="CJ191" s="1627"/>
      <c r="CK191" s="1627"/>
      <c r="CL191" s="1627"/>
      <c r="CM191" s="1627"/>
      <c r="CN191" s="1627"/>
      <c r="CO191" s="1353"/>
      <c r="CP191" s="1380"/>
      <c r="CQ191" s="222"/>
      <c r="CR191" s="222"/>
      <c r="CS191" s="221"/>
    </row>
    <row r="192" spans="1:97" ht="5.25" customHeight="1">
      <c r="A192" s="221"/>
      <c r="B192" s="221"/>
      <c r="C192" s="1657"/>
      <c r="D192" s="1456"/>
      <c r="E192" s="1626"/>
      <c r="F192" s="1627"/>
      <c r="G192" s="1627"/>
      <c r="H192" s="1627"/>
      <c r="I192" s="1627"/>
      <c r="J192" s="1627"/>
      <c r="K192" s="1627"/>
      <c r="L192" s="1627"/>
      <c r="M192" s="1420"/>
      <c r="N192" s="1421"/>
      <c r="O192" s="1630"/>
      <c r="P192" s="1630"/>
      <c r="Q192" s="1630"/>
      <c r="R192" s="1630"/>
      <c r="S192" s="1626"/>
      <c r="T192" s="1627"/>
      <c r="U192" s="1627"/>
      <c r="V192" s="1627"/>
      <c r="W192" s="1627"/>
      <c r="X192" s="1627"/>
      <c r="Y192" s="1627"/>
      <c r="Z192" s="1627"/>
      <c r="AA192" s="1627"/>
      <c r="AB192" s="1627"/>
      <c r="AC192" s="1641"/>
      <c r="AD192" s="1642"/>
      <c r="AE192" s="1607"/>
      <c r="AF192" s="1607"/>
      <c r="AG192" s="1634"/>
      <c r="AH192" s="1378"/>
      <c r="AI192" s="1378"/>
      <c r="AJ192" s="1378"/>
      <c r="AK192" s="1378"/>
      <c r="AL192" s="1378"/>
      <c r="AM192" s="1378"/>
      <c r="AN192" s="1378"/>
      <c r="AO192" s="1646"/>
      <c r="AP192" s="1646"/>
      <c r="AQ192" s="1646"/>
      <c r="AR192" s="1646"/>
      <c r="AS192" s="1646"/>
      <c r="AT192" s="1646"/>
      <c r="AU192" s="1646"/>
      <c r="AV192" s="1646"/>
      <c r="AW192" s="1646"/>
      <c r="AX192" s="1646"/>
      <c r="AY192" s="1646"/>
      <c r="AZ192" s="1646"/>
      <c r="BA192" s="1646"/>
      <c r="BB192" s="1646"/>
      <c r="BC192" s="1646"/>
      <c r="BD192" s="1378"/>
      <c r="BE192" s="1378"/>
      <c r="BF192" s="1378"/>
      <c r="BG192" s="1378"/>
      <c r="BH192" s="1378"/>
      <c r="BI192" s="1378"/>
      <c r="BJ192" s="1378"/>
      <c r="BK192" s="1378"/>
      <c r="BL192" s="1378"/>
      <c r="BM192" s="1378"/>
      <c r="BN192" s="1378"/>
      <c r="BO192" s="1378"/>
      <c r="BP192" s="1378"/>
      <c r="BQ192" s="1628"/>
      <c r="BR192" s="1629"/>
      <c r="BS192" s="1629"/>
      <c r="BT192" s="1629"/>
      <c r="BU192" s="1629"/>
      <c r="BV192" s="1629"/>
      <c r="BW192" s="1629"/>
      <c r="BX192" s="1629"/>
      <c r="BY192" s="1629"/>
      <c r="BZ192" s="1629"/>
      <c r="CA192" s="1629"/>
      <c r="CB192" s="1662"/>
      <c r="CC192" s="1663"/>
      <c r="CD192" s="1628"/>
      <c r="CE192" s="1629"/>
      <c r="CF192" s="1629"/>
      <c r="CG192" s="1629"/>
      <c r="CH192" s="1629"/>
      <c r="CI192" s="1629"/>
      <c r="CJ192" s="1629"/>
      <c r="CK192" s="1629"/>
      <c r="CL192" s="1629"/>
      <c r="CM192" s="1629"/>
      <c r="CN192" s="1629"/>
      <c r="CO192" s="1355"/>
      <c r="CP192" s="1381"/>
      <c r="CQ192" s="222"/>
      <c r="CR192" s="222"/>
      <c r="CS192" s="221"/>
    </row>
    <row r="193" spans="1:97" ht="5.25" customHeight="1">
      <c r="A193" s="221"/>
      <c r="B193" s="221"/>
      <c r="C193" s="1657"/>
      <c r="D193" s="1456"/>
      <c r="E193" s="1628"/>
      <c r="F193" s="1629"/>
      <c r="G193" s="1629"/>
      <c r="H193" s="1629"/>
      <c r="I193" s="1629"/>
      <c r="J193" s="1629"/>
      <c r="K193" s="1629"/>
      <c r="L193" s="1629"/>
      <c r="M193" s="1422"/>
      <c r="N193" s="1423"/>
      <c r="O193" s="1630"/>
      <c r="P193" s="1630"/>
      <c r="Q193" s="1630"/>
      <c r="R193" s="1630"/>
      <c r="S193" s="1628"/>
      <c r="T193" s="1629"/>
      <c r="U193" s="1629"/>
      <c r="V193" s="1629"/>
      <c r="W193" s="1629"/>
      <c r="X193" s="1629"/>
      <c r="Y193" s="1629"/>
      <c r="Z193" s="1629"/>
      <c r="AA193" s="1629"/>
      <c r="AB193" s="1629"/>
      <c r="AC193" s="1643"/>
      <c r="AD193" s="1644"/>
      <c r="AE193" s="1607"/>
      <c r="AF193" s="1607"/>
      <c r="AG193" s="1634" t="str">
        <f>IF(収入・所得!B40="配当等の所得について、申告不要制度を選択。","",IF(収入・所得!B36="","",収入・所得!B36))</f>
        <v/>
      </c>
      <c r="AH193" s="1378"/>
      <c r="AI193" s="1378"/>
      <c r="AJ193" s="1378"/>
      <c r="AK193" s="1378"/>
      <c r="AL193" s="1378"/>
      <c r="AM193" s="1378"/>
      <c r="AN193" s="1378"/>
      <c r="AO193" s="1646" t="str">
        <f>IF(収入・所得!B40="配当等の所得について、申告不要制度を選択。","",IF(収入・所得!E36="","",収入・所得!E36))</f>
        <v/>
      </c>
      <c r="AP193" s="1646"/>
      <c r="AQ193" s="1646"/>
      <c r="AR193" s="1646"/>
      <c r="AS193" s="1646"/>
      <c r="AT193" s="1646"/>
      <c r="AU193" s="1646"/>
      <c r="AV193" s="1646"/>
      <c r="AW193" s="1646"/>
      <c r="AX193" s="1646"/>
      <c r="AY193" s="1646"/>
      <c r="AZ193" s="1646"/>
      <c r="BA193" s="1646"/>
      <c r="BB193" s="1646"/>
      <c r="BC193" s="1646"/>
      <c r="BD193" s="1378" t="str">
        <f>IF(収入・所得!B40="配当等の所得について、申告不要制度を選択。","",IF(OR(収入・所得!K36="",収入・所得!L36="",),"",CONCATENATE(収入・所得!J36,収入・所得!K36,"年",収入・所得!L36,"月")))</f>
        <v/>
      </c>
      <c r="BE193" s="1378"/>
      <c r="BF193" s="1378"/>
      <c r="BG193" s="1378"/>
      <c r="BH193" s="1378"/>
      <c r="BI193" s="1378"/>
      <c r="BJ193" s="1378"/>
      <c r="BK193" s="1378"/>
      <c r="BL193" s="1378"/>
      <c r="BM193" s="1378"/>
      <c r="BN193" s="1378"/>
      <c r="BO193" s="1378"/>
      <c r="BP193" s="1378"/>
      <c r="BQ193" s="1624" t="str">
        <f>IF(収入・所得!B40="配当等の所得について、申告不要制度を選択。","",IF(収入・所得!M36="","",収入・所得!M36))</f>
        <v/>
      </c>
      <c r="BR193" s="1625"/>
      <c r="BS193" s="1625"/>
      <c r="BT193" s="1625"/>
      <c r="BU193" s="1625"/>
      <c r="BV193" s="1625"/>
      <c r="BW193" s="1625"/>
      <c r="BX193" s="1625"/>
      <c r="BY193" s="1625"/>
      <c r="BZ193" s="1625"/>
      <c r="CA193" s="1625"/>
      <c r="CB193" s="1658"/>
      <c r="CC193" s="1659"/>
      <c r="CD193" s="1624" t="str">
        <f>IF(収入・所得!B40="配当等の所得について、申告不要制度を選択。","",IF(収入・所得!P36="","",収入・所得!P36))</f>
        <v/>
      </c>
      <c r="CE193" s="1625"/>
      <c r="CF193" s="1625"/>
      <c r="CG193" s="1625"/>
      <c r="CH193" s="1625"/>
      <c r="CI193" s="1625"/>
      <c r="CJ193" s="1625"/>
      <c r="CK193" s="1625"/>
      <c r="CL193" s="1625"/>
      <c r="CM193" s="1625"/>
      <c r="CN193" s="1625"/>
      <c r="CO193" s="1351"/>
      <c r="CP193" s="1379"/>
      <c r="CQ193" s="222"/>
      <c r="CR193" s="222"/>
      <c r="CS193" s="221"/>
    </row>
    <row r="194" spans="1:97" ht="5.25" customHeight="1">
      <c r="A194" s="221"/>
      <c r="B194" s="221"/>
      <c r="C194" s="1657">
        <v>12</v>
      </c>
      <c r="D194" s="1456"/>
      <c r="E194" s="1624" t="str">
        <f>IF(収入・所得!C99="","",収入・所得!C99)</f>
        <v/>
      </c>
      <c r="F194" s="1625"/>
      <c r="G194" s="1625"/>
      <c r="H194" s="1625"/>
      <c r="I194" s="1625"/>
      <c r="J194" s="1625"/>
      <c r="K194" s="1625"/>
      <c r="L194" s="1625"/>
      <c r="M194" s="1418"/>
      <c r="N194" s="1419"/>
      <c r="O194" s="1630" t="str">
        <f>IF(収入・所得!F99="","",収入・所得!F99)</f>
        <v/>
      </c>
      <c r="P194" s="1630"/>
      <c r="Q194" s="1630"/>
      <c r="R194" s="1630"/>
      <c r="S194" s="1624" t="str">
        <f>IF(収入・所得!H99="","",収入・所得!H99)</f>
        <v/>
      </c>
      <c r="T194" s="1625"/>
      <c r="U194" s="1625"/>
      <c r="V194" s="1625"/>
      <c r="W194" s="1625"/>
      <c r="X194" s="1625"/>
      <c r="Y194" s="1625"/>
      <c r="Z194" s="1625"/>
      <c r="AA194" s="1625"/>
      <c r="AB194" s="1625"/>
      <c r="AC194" s="1639"/>
      <c r="AD194" s="1640"/>
      <c r="AE194" s="1607"/>
      <c r="AF194" s="1607"/>
      <c r="AG194" s="1634"/>
      <c r="AH194" s="1378"/>
      <c r="AI194" s="1378"/>
      <c r="AJ194" s="1378"/>
      <c r="AK194" s="1378"/>
      <c r="AL194" s="1378"/>
      <c r="AM194" s="1378"/>
      <c r="AN194" s="1378"/>
      <c r="AO194" s="1646"/>
      <c r="AP194" s="1646"/>
      <c r="AQ194" s="1646"/>
      <c r="AR194" s="1646"/>
      <c r="AS194" s="1646"/>
      <c r="AT194" s="1646"/>
      <c r="AU194" s="1646"/>
      <c r="AV194" s="1646"/>
      <c r="AW194" s="1646"/>
      <c r="AX194" s="1646"/>
      <c r="AY194" s="1646"/>
      <c r="AZ194" s="1646"/>
      <c r="BA194" s="1646"/>
      <c r="BB194" s="1646"/>
      <c r="BC194" s="1646"/>
      <c r="BD194" s="1378"/>
      <c r="BE194" s="1378"/>
      <c r="BF194" s="1378"/>
      <c r="BG194" s="1378"/>
      <c r="BH194" s="1378"/>
      <c r="BI194" s="1378"/>
      <c r="BJ194" s="1378"/>
      <c r="BK194" s="1378"/>
      <c r="BL194" s="1378"/>
      <c r="BM194" s="1378"/>
      <c r="BN194" s="1378"/>
      <c r="BO194" s="1378"/>
      <c r="BP194" s="1378"/>
      <c r="BQ194" s="1626"/>
      <c r="BR194" s="1627"/>
      <c r="BS194" s="1627"/>
      <c r="BT194" s="1627"/>
      <c r="BU194" s="1627"/>
      <c r="BV194" s="1627"/>
      <c r="BW194" s="1627"/>
      <c r="BX194" s="1627"/>
      <c r="BY194" s="1627"/>
      <c r="BZ194" s="1627"/>
      <c r="CA194" s="1627"/>
      <c r="CB194" s="1660"/>
      <c r="CC194" s="1661"/>
      <c r="CD194" s="1626"/>
      <c r="CE194" s="1627"/>
      <c r="CF194" s="1627"/>
      <c r="CG194" s="1627"/>
      <c r="CH194" s="1627"/>
      <c r="CI194" s="1627"/>
      <c r="CJ194" s="1627"/>
      <c r="CK194" s="1627"/>
      <c r="CL194" s="1627"/>
      <c r="CM194" s="1627"/>
      <c r="CN194" s="1627"/>
      <c r="CO194" s="1353"/>
      <c r="CP194" s="1380"/>
      <c r="CQ194" s="222"/>
      <c r="CR194" s="222"/>
      <c r="CS194" s="221"/>
    </row>
    <row r="195" spans="1:97" ht="5.25" customHeight="1">
      <c r="A195" s="221"/>
      <c r="B195" s="221"/>
      <c r="C195" s="1657"/>
      <c r="D195" s="1456"/>
      <c r="E195" s="1626"/>
      <c r="F195" s="1627"/>
      <c r="G195" s="1627"/>
      <c r="H195" s="1627"/>
      <c r="I195" s="1627"/>
      <c r="J195" s="1627"/>
      <c r="K195" s="1627"/>
      <c r="L195" s="1627"/>
      <c r="M195" s="1420"/>
      <c r="N195" s="1421"/>
      <c r="O195" s="1630"/>
      <c r="P195" s="1630"/>
      <c r="Q195" s="1630"/>
      <c r="R195" s="1630"/>
      <c r="S195" s="1626"/>
      <c r="T195" s="1627"/>
      <c r="U195" s="1627"/>
      <c r="V195" s="1627"/>
      <c r="W195" s="1627"/>
      <c r="X195" s="1627"/>
      <c r="Y195" s="1627"/>
      <c r="Z195" s="1627"/>
      <c r="AA195" s="1627"/>
      <c r="AB195" s="1627"/>
      <c r="AC195" s="1641"/>
      <c r="AD195" s="1642"/>
      <c r="AE195" s="1607"/>
      <c r="AF195" s="1607"/>
      <c r="AG195" s="1634"/>
      <c r="AH195" s="1378"/>
      <c r="AI195" s="1378"/>
      <c r="AJ195" s="1378"/>
      <c r="AK195" s="1378"/>
      <c r="AL195" s="1378"/>
      <c r="AM195" s="1378"/>
      <c r="AN195" s="1378"/>
      <c r="AO195" s="1646"/>
      <c r="AP195" s="1646"/>
      <c r="AQ195" s="1646"/>
      <c r="AR195" s="1646"/>
      <c r="AS195" s="1646"/>
      <c r="AT195" s="1646"/>
      <c r="AU195" s="1646"/>
      <c r="AV195" s="1646"/>
      <c r="AW195" s="1646"/>
      <c r="AX195" s="1646"/>
      <c r="AY195" s="1646"/>
      <c r="AZ195" s="1646"/>
      <c r="BA195" s="1646"/>
      <c r="BB195" s="1646"/>
      <c r="BC195" s="1646"/>
      <c r="BD195" s="1378"/>
      <c r="BE195" s="1378"/>
      <c r="BF195" s="1378"/>
      <c r="BG195" s="1378"/>
      <c r="BH195" s="1378"/>
      <c r="BI195" s="1378"/>
      <c r="BJ195" s="1378"/>
      <c r="BK195" s="1378"/>
      <c r="BL195" s="1378"/>
      <c r="BM195" s="1378"/>
      <c r="BN195" s="1378"/>
      <c r="BO195" s="1378"/>
      <c r="BP195" s="1378"/>
      <c r="BQ195" s="1628"/>
      <c r="BR195" s="1629"/>
      <c r="BS195" s="1629"/>
      <c r="BT195" s="1629"/>
      <c r="BU195" s="1629"/>
      <c r="BV195" s="1629"/>
      <c r="BW195" s="1629"/>
      <c r="BX195" s="1629"/>
      <c r="BY195" s="1629"/>
      <c r="BZ195" s="1629"/>
      <c r="CA195" s="1629"/>
      <c r="CB195" s="1662"/>
      <c r="CC195" s="1663"/>
      <c r="CD195" s="1628"/>
      <c r="CE195" s="1629"/>
      <c r="CF195" s="1629"/>
      <c r="CG195" s="1629"/>
      <c r="CH195" s="1629"/>
      <c r="CI195" s="1629"/>
      <c r="CJ195" s="1629"/>
      <c r="CK195" s="1629"/>
      <c r="CL195" s="1629"/>
      <c r="CM195" s="1629"/>
      <c r="CN195" s="1629"/>
      <c r="CO195" s="1355"/>
      <c r="CP195" s="1381"/>
      <c r="CQ195" s="222"/>
      <c r="CR195" s="222"/>
      <c r="CS195" s="221"/>
    </row>
    <row r="196" spans="1:97" ht="5.25" customHeight="1">
      <c r="A196" s="221"/>
      <c r="B196" s="221"/>
      <c r="C196" s="1657"/>
      <c r="D196" s="1456"/>
      <c r="E196" s="1628"/>
      <c r="F196" s="1629"/>
      <c r="G196" s="1629"/>
      <c r="H196" s="1629"/>
      <c r="I196" s="1629"/>
      <c r="J196" s="1629"/>
      <c r="K196" s="1629"/>
      <c r="L196" s="1629"/>
      <c r="M196" s="1422"/>
      <c r="N196" s="1423"/>
      <c r="O196" s="1630"/>
      <c r="P196" s="1630"/>
      <c r="Q196" s="1630"/>
      <c r="R196" s="1630"/>
      <c r="S196" s="1628"/>
      <c r="T196" s="1629"/>
      <c r="U196" s="1629"/>
      <c r="V196" s="1629"/>
      <c r="W196" s="1629"/>
      <c r="X196" s="1629"/>
      <c r="Y196" s="1629"/>
      <c r="Z196" s="1629"/>
      <c r="AA196" s="1629"/>
      <c r="AB196" s="1629"/>
      <c r="AC196" s="1643"/>
      <c r="AD196" s="1644"/>
      <c r="AE196" s="1607"/>
      <c r="AF196" s="1607"/>
      <c r="AG196" s="1634" t="str">
        <f>IF(収入・所得!B40="配当等の所得について、申告不要制度を選択。","",IF(収入・所得!B37="","",収入・所得!B37))</f>
        <v/>
      </c>
      <c r="AH196" s="1378"/>
      <c r="AI196" s="1378"/>
      <c r="AJ196" s="1378"/>
      <c r="AK196" s="1378"/>
      <c r="AL196" s="1378"/>
      <c r="AM196" s="1378"/>
      <c r="AN196" s="1378"/>
      <c r="AO196" s="1646" t="str">
        <f>IF(収入・所得!B40="配当等の所得について、申告不要制度を選択。","",IF(収入・所得!E37="","",収入・所得!E37))</f>
        <v/>
      </c>
      <c r="AP196" s="1646"/>
      <c r="AQ196" s="1646"/>
      <c r="AR196" s="1646"/>
      <c r="AS196" s="1646"/>
      <c r="AT196" s="1646"/>
      <c r="AU196" s="1646"/>
      <c r="AV196" s="1646"/>
      <c r="AW196" s="1646"/>
      <c r="AX196" s="1646"/>
      <c r="AY196" s="1646"/>
      <c r="AZ196" s="1646"/>
      <c r="BA196" s="1646"/>
      <c r="BB196" s="1646"/>
      <c r="BC196" s="1646"/>
      <c r="BD196" s="1378" t="str">
        <f>IF(収入・所得!B40="配当等の所得について、申告不要制度を選択。","",IF(OR(収入・所得!K37="",収入・所得!L37="",),"",CONCATENATE(収入・所得!J37,収入・所得!K37,"年",収入・所得!L37,"月")))</f>
        <v/>
      </c>
      <c r="BE196" s="1378"/>
      <c r="BF196" s="1378"/>
      <c r="BG196" s="1378"/>
      <c r="BH196" s="1378"/>
      <c r="BI196" s="1378"/>
      <c r="BJ196" s="1378"/>
      <c r="BK196" s="1378"/>
      <c r="BL196" s="1378"/>
      <c r="BM196" s="1378"/>
      <c r="BN196" s="1378"/>
      <c r="BO196" s="1378"/>
      <c r="BP196" s="1378"/>
      <c r="BQ196" s="1624" t="str">
        <f>IF(収入・所得!B40="配当等の所得について、申告不要制度を選択。","",IF(収入・所得!M37="","",収入・所得!M37))</f>
        <v/>
      </c>
      <c r="BR196" s="1625"/>
      <c r="BS196" s="1625"/>
      <c r="BT196" s="1625"/>
      <c r="BU196" s="1625"/>
      <c r="BV196" s="1625"/>
      <c r="BW196" s="1625"/>
      <c r="BX196" s="1625"/>
      <c r="BY196" s="1625"/>
      <c r="BZ196" s="1625"/>
      <c r="CA196" s="1625"/>
      <c r="CB196" s="1658"/>
      <c r="CC196" s="1659"/>
      <c r="CD196" s="1624" t="str">
        <f>IF(収入・所得!B40="配当等の所得について、申告不要制度を選択。","",IF(収入・所得!P37="","",収入・所得!P37))</f>
        <v/>
      </c>
      <c r="CE196" s="1625"/>
      <c r="CF196" s="1625"/>
      <c r="CG196" s="1625"/>
      <c r="CH196" s="1625"/>
      <c r="CI196" s="1625"/>
      <c r="CJ196" s="1625"/>
      <c r="CK196" s="1625"/>
      <c r="CL196" s="1625"/>
      <c r="CM196" s="1625"/>
      <c r="CN196" s="1625"/>
      <c r="CO196" s="1351"/>
      <c r="CP196" s="1379"/>
      <c r="CQ196" s="222"/>
      <c r="CR196" s="222"/>
      <c r="CS196" s="221"/>
    </row>
    <row r="197" spans="1:97" ht="5.25" customHeight="1">
      <c r="A197" s="221"/>
      <c r="B197" s="221"/>
      <c r="C197" s="1616" t="s">
        <v>138</v>
      </c>
      <c r="D197" s="1504"/>
      <c r="E197" s="1504"/>
      <c r="F197" s="1504"/>
      <c r="G197" s="1504"/>
      <c r="H197" s="1504"/>
      <c r="I197" s="1504"/>
      <c r="J197" s="1504"/>
      <c r="K197" s="1504"/>
      <c r="L197" s="1504"/>
      <c r="M197" s="1504"/>
      <c r="N197" s="1504"/>
      <c r="O197" s="1504"/>
      <c r="P197" s="1504"/>
      <c r="Q197" s="1624" t="str">
        <f>IF(収入・所得!H100="","",収入・所得!H100)</f>
        <v/>
      </c>
      <c r="R197" s="1625"/>
      <c r="S197" s="1625"/>
      <c r="T197" s="1625"/>
      <c r="U197" s="1625"/>
      <c r="V197" s="1625"/>
      <c r="W197" s="1625"/>
      <c r="X197" s="1625"/>
      <c r="Y197" s="1625"/>
      <c r="Z197" s="1625"/>
      <c r="AA197" s="1625"/>
      <c r="AB197" s="1625"/>
      <c r="AC197" s="1899"/>
      <c r="AD197" s="1900"/>
      <c r="AE197" s="1607"/>
      <c r="AF197" s="1607"/>
      <c r="AG197" s="1634"/>
      <c r="AH197" s="1378"/>
      <c r="AI197" s="1378"/>
      <c r="AJ197" s="1378"/>
      <c r="AK197" s="1378"/>
      <c r="AL197" s="1378"/>
      <c r="AM197" s="1378"/>
      <c r="AN197" s="1378"/>
      <c r="AO197" s="1646"/>
      <c r="AP197" s="1646"/>
      <c r="AQ197" s="1646"/>
      <c r="AR197" s="1646"/>
      <c r="AS197" s="1646"/>
      <c r="AT197" s="1646"/>
      <c r="AU197" s="1646"/>
      <c r="AV197" s="1646"/>
      <c r="AW197" s="1646"/>
      <c r="AX197" s="1646"/>
      <c r="AY197" s="1646"/>
      <c r="AZ197" s="1646"/>
      <c r="BA197" s="1646"/>
      <c r="BB197" s="1646"/>
      <c r="BC197" s="1646"/>
      <c r="BD197" s="1378"/>
      <c r="BE197" s="1378"/>
      <c r="BF197" s="1378"/>
      <c r="BG197" s="1378"/>
      <c r="BH197" s="1378"/>
      <c r="BI197" s="1378"/>
      <c r="BJ197" s="1378"/>
      <c r="BK197" s="1378"/>
      <c r="BL197" s="1378"/>
      <c r="BM197" s="1378"/>
      <c r="BN197" s="1378"/>
      <c r="BO197" s="1378"/>
      <c r="BP197" s="1378"/>
      <c r="BQ197" s="1626"/>
      <c r="BR197" s="1627"/>
      <c r="BS197" s="1627"/>
      <c r="BT197" s="1627"/>
      <c r="BU197" s="1627"/>
      <c r="BV197" s="1627"/>
      <c r="BW197" s="1627"/>
      <c r="BX197" s="1627"/>
      <c r="BY197" s="1627"/>
      <c r="BZ197" s="1627"/>
      <c r="CA197" s="1627"/>
      <c r="CB197" s="1660"/>
      <c r="CC197" s="1661"/>
      <c r="CD197" s="1626"/>
      <c r="CE197" s="1627"/>
      <c r="CF197" s="1627"/>
      <c r="CG197" s="1627"/>
      <c r="CH197" s="1627"/>
      <c r="CI197" s="1627"/>
      <c r="CJ197" s="1627"/>
      <c r="CK197" s="1627"/>
      <c r="CL197" s="1627"/>
      <c r="CM197" s="1627"/>
      <c r="CN197" s="1627"/>
      <c r="CO197" s="1353"/>
      <c r="CP197" s="1380"/>
      <c r="CQ197" s="222"/>
      <c r="CR197" s="222"/>
      <c r="CS197" s="221"/>
    </row>
    <row r="198" spans="1:97" ht="5.25" customHeight="1">
      <c r="A198" s="221"/>
      <c r="B198" s="221"/>
      <c r="C198" s="1616"/>
      <c r="D198" s="1504"/>
      <c r="E198" s="1504"/>
      <c r="F198" s="1504"/>
      <c r="G198" s="1504"/>
      <c r="H198" s="1504"/>
      <c r="I198" s="1504"/>
      <c r="J198" s="1504"/>
      <c r="K198" s="1504"/>
      <c r="L198" s="1504"/>
      <c r="M198" s="1504"/>
      <c r="N198" s="1504"/>
      <c r="O198" s="1504"/>
      <c r="P198" s="1504"/>
      <c r="Q198" s="1626"/>
      <c r="R198" s="1627"/>
      <c r="S198" s="1627"/>
      <c r="T198" s="1627"/>
      <c r="U198" s="1627"/>
      <c r="V198" s="1627"/>
      <c r="W198" s="1627"/>
      <c r="X198" s="1627"/>
      <c r="Y198" s="1627"/>
      <c r="Z198" s="1627"/>
      <c r="AA198" s="1627"/>
      <c r="AB198" s="1627"/>
      <c r="AC198" s="1901"/>
      <c r="AD198" s="1902"/>
      <c r="AE198" s="1607"/>
      <c r="AF198" s="1607"/>
      <c r="AG198" s="1645"/>
      <c r="AH198" s="1501"/>
      <c r="AI198" s="1501"/>
      <c r="AJ198" s="1501"/>
      <c r="AK198" s="1501"/>
      <c r="AL198" s="1501"/>
      <c r="AM198" s="1501"/>
      <c r="AN198" s="1501"/>
      <c r="AO198" s="1647"/>
      <c r="AP198" s="1647"/>
      <c r="AQ198" s="1647"/>
      <c r="AR198" s="1647"/>
      <c r="AS198" s="1647"/>
      <c r="AT198" s="1647"/>
      <c r="AU198" s="1647"/>
      <c r="AV198" s="1647"/>
      <c r="AW198" s="1647"/>
      <c r="AX198" s="1647"/>
      <c r="AY198" s="1647"/>
      <c r="AZ198" s="1647"/>
      <c r="BA198" s="1647"/>
      <c r="BB198" s="1647"/>
      <c r="BC198" s="1647"/>
      <c r="BD198" s="1501"/>
      <c r="BE198" s="1501"/>
      <c r="BF198" s="1501"/>
      <c r="BG198" s="1501"/>
      <c r="BH198" s="1501"/>
      <c r="BI198" s="1501"/>
      <c r="BJ198" s="1501"/>
      <c r="BK198" s="1501"/>
      <c r="BL198" s="1501"/>
      <c r="BM198" s="1501"/>
      <c r="BN198" s="1501"/>
      <c r="BO198" s="1501"/>
      <c r="BP198" s="1501"/>
      <c r="BQ198" s="1628"/>
      <c r="BR198" s="1629"/>
      <c r="BS198" s="1629"/>
      <c r="BT198" s="1629"/>
      <c r="BU198" s="1629"/>
      <c r="BV198" s="1629"/>
      <c r="BW198" s="1629"/>
      <c r="BX198" s="1629"/>
      <c r="BY198" s="1629"/>
      <c r="BZ198" s="1629"/>
      <c r="CA198" s="1629"/>
      <c r="CB198" s="1662"/>
      <c r="CC198" s="1663"/>
      <c r="CD198" s="1628"/>
      <c r="CE198" s="1629"/>
      <c r="CF198" s="1629"/>
      <c r="CG198" s="1629"/>
      <c r="CH198" s="1629"/>
      <c r="CI198" s="1629"/>
      <c r="CJ198" s="1629"/>
      <c r="CK198" s="1629"/>
      <c r="CL198" s="1629"/>
      <c r="CM198" s="1629"/>
      <c r="CN198" s="1629"/>
      <c r="CO198" s="1355"/>
      <c r="CP198" s="1381"/>
      <c r="CQ198" s="222"/>
      <c r="CR198" s="222"/>
      <c r="CS198" s="221"/>
    </row>
    <row r="199" spans="1:97" ht="5.25" customHeight="1">
      <c r="A199" s="221"/>
      <c r="B199" s="221"/>
      <c r="C199" s="1616"/>
      <c r="D199" s="1504"/>
      <c r="E199" s="1504"/>
      <c r="F199" s="1504"/>
      <c r="G199" s="1504"/>
      <c r="H199" s="1504"/>
      <c r="I199" s="1504"/>
      <c r="J199" s="1504"/>
      <c r="K199" s="1504"/>
      <c r="L199" s="1504"/>
      <c r="M199" s="1504"/>
      <c r="N199" s="1504"/>
      <c r="O199" s="1504"/>
      <c r="P199" s="1504"/>
      <c r="Q199" s="1626"/>
      <c r="R199" s="1627"/>
      <c r="S199" s="1627"/>
      <c r="T199" s="1627"/>
      <c r="U199" s="1627"/>
      <c r="V199" s="1627"/>
      <c r="W199" s="1627"/>
      <c r="X199" s="1627"/>
      <c r="Y199" s="1627"/>
      <c r="Z199" s="1627"/>
      <c r="AA199" s="1627"/>
      <c r="AB199" s="1627"/>
      <c r="AC199" s="1901"/>
      <c r="AD199" s="1902"/>
      <c r="AE199" s="1607"/>
      <c r="AF199" s="1607"/>
      <c r="AG199" s="1650"/>
      <c r="AH199" s="1650"/>
      <c r="AI199" s="1650"/>
      <c r="AJ199" s="1650"/>
      <c r="AK199" s="1650"/>
      <c r="AL199" s="1650"/>
      <c r="AM199" s="1650"/>
      <c r="AN199" s="1650"/>
      <c r="AO199" s="1650"/>
      <c r="AP199" s="1650"/>
      <c r="AQ199" s="1650"/>
      <c r="AR199" s="1650"/>
      <c r="AS199" s="1650"/>
      <c r="AT199" s="1650"/>
      <c r="AU199" s="1650"/>
      <c r="AV199" s="1650"/>
      <c r="AW199" s="1650"/>
      <c r="AX199" s="1650"/>
      <c r="AY199" s="1650"/>
      <c r="AZ199" s="1650"/>
      <c r="BA199" s="1650"/>
      <c r="BB199" s="1650"/>
      <c r="BC199" s="1650"/>
      <c r="BD199" s="1650"/>
      <c r="BE199" s="1650"/>
      <c r="BF199" s="1650"/>
      <c r="BG199" s="1650"/>
      <c r="BH199" s="1650"/>
      <c r="BI199" s="1650"/>
      <c r="BJ199" s="1650"/>
      <c r="BK199" s="1650"/>
      <c r="BL199" s="1650"/>
      <c r="BM199" s="1650"/>
      <c r="BN199" s="1650"/>
      <c r="BO199" s="1650"/>
      <c r="BP199" s="1665"/>
      <c r="BQ199" s="1916"/>
      <c r="BR199" s="1917"/>
      <c r="BS199" s="1917"/>
      <c r="BT199" s="1917"/>
      <c r="BU199" s="1917"/>
      <c r="BV199" s="1917"/>
      <c r="BW199" s="1917"/>
      <c r="BX199" s="1917"/>
      <c r="BY199" s="1917"/>
      <c r="BZ199" s="1917"/>
      <c r="CA199" s="1917"/>
      <c r="CB199" s="1917"/>
      <c r="CC199" s="1917"/>
      <c r="CD199" s="1624"/>
      <c r="CE199" s="1625"/>
      <c r="CF199" s="1625"/>
      <c r="CG199" s="1625"/>
      <c r="CH199" s="1625"/>
      <c r="CI199" s="1625"/>
      <c r="CJ199" s="1625"/>
      <c r="CK199" s="1625"/>
      <c r="CL199" s="1625"/>
      <c r="CM199" s="1625"/>
      <c r="CN199" s="1625"/>
      <c r="CO199" s="1625"/>
      <c r="CP199" s="166"/>
      <c r="CQ199" s="222"/>
      <c r="CR199" s="222"/>
      <c r="CS199" s="221"/>
    </row>
    <row r="200" spans="1:97" ht="5.25" customHeight="1">
      <c r="A200" s="221"/>
      <c r="B200" s="221"/>
      <c r="C200" s="1616"/>
      <c r="D200" s="1504"/>
      <c r="E200" s="1504"/>
      <c r="F200" s="1504"/>
      <c r="G200" s="1504"/>
      <c r="H200" s="1504"/>
      <c r="I200" s="1504"/>
      <c r="J200" s="1504"/>
      <c r="K200" s="1504"/>
      <c r="L200" s="1504"/>
      <c r="M200" s="1504"/>
      <c r="N200" s="1504"/>
      <c r="O200" s="1504"/>
      <c r="P200" s="1504"/>
      <c r="Q200" s="1626"/>
      <c r="R200" s="1627"/>
      <c r="S200" s="1627"/>
      <c r="T200" s="1627"/>
      <c r="U200" s="1627"/>
      <c r="V200" s="1627"/>
      <c r="W200" s="1627"/>
      <c r="X200" s="1627"/>
      <c r="Y200" s="1627"/>
      <c r="Z200" s="1627"/>
      <c r="AA200" s="1627"/>
      <c r="AB200" s="1627"/>
      <c r="AC200" s="1901"/>
      <c r="AD200" s="1902"/>
      <c r="AE200" s="1607"/>
      <c r="AF200" s="1607"/>
      <c r="AG200" s="1606" t="s">
        <v>137</v>
      </c>
      <c r="AH200" s="1606"/>
      <c r="AI200" s="1606"/>
      <c r="AJ200" s="1606"/>
      <c r="AK200" s="1606"/>
      <c r="AL200" s="1606"/>
      <c r="AM200" s="1606"/>
      <c r="AN200" s="1606"/>
      <c r="AO200" s="1606"/>
      <c r="AP200" s="1606"/>
      <c r="AQ200" s="1606"/>
      <c r="AR200" s="1606"/>
      <c r="AS200" s="1606"/>
      <c r="AT200" s="1606"/>
      <c r="AU200" s="1606"/>
      <c r="AV200" s="1606"/>
      <c r="AW200" s="1606"/>
      <c r="AX200" s="1606"/>
      <c r="AY200" s="1606"/>
      <c r="AZ200" s="1606"/>
      <c r="BA200" s="1606"/>
      <c r="BB200" s="1606"/>
      <c r="BC200" s="1606"/>
      <c r="BD200" s="1606"/>
      <c r="BE200" s="1606"/>
      <c r="BF200" s="1606"/>
      <c r="BG200" s="1606"/>
      <c r="BH200" s="1606"/>
      <c r="BI200" s="1606"/>
      <c r="BJ200" s="1606"/>
      <c r="BK200" s="1606"/>
      <c r="BL200" s="1606"/>
      <c r="BM200" s="1606"/>
      <c r="BN200" s="1606"/>
      <c r="BO200" s="1606"/>
      <c r="BP200" s="1606"/>
      <c r="BQ200" s="1918"/>
      <c r="BR200" s="1919"/>
      <c r="BS200" s="1919"/>
      <c r="BT200" s="1919"/>
      <c r="BU200" s="1919"/>
      <c r="BV200" s="1919"/>
      <c r="BW200" s="1919"/>
      <c r="BX200" s="1919"/>
      <c r="BY200" s="1919"/>
      <c r="BZ200" s="1919"/>
      <c r="CA200" s="1919"/>
      <c r="CB200" s="1919"/>
      <c r="CC200" s="1919"/>
      <c r="CD200" s="1626"/>
      <c r="CE200" s="1627"/>
      <c r="CF200" s="1627"/>
      <c r="CG200" s="1627"/>
      <c r="CH200" s="1627"/>
      <c r="CI200" s="1627"/>
      <c r="CJ200" s="1627"/>
      <c r="CK200" s="1627"/>
      <c r="CL200" s="1627"/>
      <c r="CM200" s="1627"/>
      <c r="CN200" s="1627"/>
      <c r="CO200" s="1627"/>
      <c r="CP200" s="167"/>
      <c r="CQ200" s="222"/>
      <c r="CR200" s="222"/>
      <c r="CS200" s="221"/>
    </row>
    <row r="201" spans="1:97" ht="5.25" customHeight="1">
      <c r="A201" s="221"/>
      <c r="B201" s="221"/>
      <c r="C201" s="1616"/>
      <c r="D201" s="1504"/>
      <c r="E201" s="1504"/>
      <c r="F201" s="1504"/>
      <c r="G201" s="1504"/>
      <c r="H201" s="1504"/>
      <c r="I201" s="1504"/>
      <c r="J201" s="1504"/>
      <c r="K201" s="1504"/>
      <c r="L201" s="1504"/>
      <c r="M201" s="1504"/>
      <c r="N201" s="1504"/>
      <c r="O201" s="1504"/>
      <c r="P201" s="1504"/>
      <c r="Q201" s="1628"/>
      <c r="R201" s="1629"/>
      <c r="S201" s="1629"/>
      <c r="T201" s="1629"/>
      <c r="U201" s="1629"/>
      <c r="V201" s="1629"/>
      <c r="W201" s="1629"/>
      <c r="X201" s="1629"/>
      <c r="Y201" s="1629"/>
      <c r="Z201" s="1629"/>
      <c r="AA201" s="1629"/>
      <c r="AB201" s="1629"/>
      <c r="AC201" s="1903"/>
      <c r="AD201" s="1904"/>
      <c r="AE201" s="1607"/>
      <c r="AF201" s="1607"/>
      <c r="AG201" s="1606"/>
      <c r="AH201" s="1606"/>
      <c r="AI201" s="1606"/>
      <c r="AJ201" s="1606"/>
      <c r="AK201" s="1606"/>
      <c r="AL201" s="1606"/>
      <c r="AM201" s="1606"/>
      <c r="AN201" s="1606"/>
      <c r="AO201" s="1606"/>
      <c r="AP201" s="1606"/>
      <c r="AQ201" s="1606"/>
      <c r="AR201" s="1606"/>
      <c r="AS201" s="1606"/>
      <c r="AT201" s="1606"/>
      <c r="AU201" s="1606"/>
      <c r="AV201" s="1606"/>
      <c r="AW201" s="1606"/>
      <c r="AX201" s="1606"/>
      <c r="AY201" s="1606"/>
      <c r="AZ201" s="1606"/>
      <c r="BA201" s="1606"/>
      <c r="BB201" s="1606"/>
      <c r="BC201" s="1606"/>
      <c r="BD201" s="1606"/>
      <c r="BE201" s="1606"/>
      <c r="BF201" s="1606"/>
      <c r="BG201" s="1606"/>
      <c r="BH201" s="1606"/>
      <c r="BI201" s="1606"/>
      <c r="BJ201" s="1606"/>
      <c r="BK201" s="1606"/>
      <c r="BL201" s="1606"/>
      <c r="BM201" s="1606"/>
      <c r="BN201" s="1606"/>
      <c r="BO201" s="1606"/>
      <c r="BP201" s="1606"/>
      <c r="BQ201" s="1918"/>
      <c r="BR201" s="1919"/>
      <c r="BS201" s="1919"/>
      <c r="BT201" s="1919"/>
      <c r="BU201" s="1919"/>
      <c r="BV201" s="1919"/>
      <c r="BW201" s="1919"/>
      <c r="BX201" s="1919"/>
      <c r="BY201" s="1919"/>
      <c r="BZ201" s="1919"/>
      <c r="CA201" s="1919"/>
      <c r="CB201" s="1919"/>
      <c r="CC201" s="1919"/>
      <c r="CD201" s="1626"/>
      <c r="CE201" s="1627"/>
      <c r="CF201" s="1627"/>
      <c r="CG201" s="1627"/>
      <c r="CH201" s="1627"/>
      <c r="CI201" s="1627"/>
      <c r="CJ201" s="1627"/>
      <c r="CK201" s="1627"/>
      <c r="CL201" s="1627"/>
      <c r="CM201" s="1627"/>
      <c r="CN201" s="1627"/>
      <c r="CO201" s="1627"/>
      <c r="CP201" s="167"/>
      <c r="CQ201" s="222"/>
      <c r="CR201" s="222"/>
      <c r="CS201" s="221"/>
    </row>
    <row r="202" spans="1:97" ht="5.25" customHeight="1">
      <c r="A202" s="221"/>
      <c r="B202" s="221"/>
      <c r="C202" s="1616" t="s">
        <v>136</v>
      </c>
      <c r="D202" s="1504"/>
      <c r="E202" s="1504"/>
      <c r="F202" s="1504"/>
      <c r="G202" s="1504"/>
      <c r="H202" s="1504"/>
      <c r="I202" s="1504"/>
      <c r="J202" s="1504"/>
      <c r="K202" s="1504"/>
      <c r="L202" s="1504"/>
      <c r="M202" s="1504"/>
      <c r="N202" s="1504"/>
      <c r="O202" s="1504"/>
      <c r="P202" s="1504"/>
      <c r="Q202" s="1624" t="str">
        <f>IF(SUM(S161:AB196,Q197)=0,"",SUM(S161:AB196,Q197))</f>
        <v/>
      </c>
      <c r="R202" s="1625"/>
      <c r="S202" s="1625"/>
      <c r="T202" s="1625"/>
      <c r="U202" s="1625"/>
      <c r="V202" s="1625"/>
      <c r="W202" s="1625"/>
      <c r="X202" s="1625"/>
      <c r="Y202" s="1625"/>
      <c r="Z202" s="1625"/>
      <c r="AA202" s="1625"/>
      <c r="AB202" s="1625"/>
      <c r="AC202" s="1899"/>
      <c r="AD202" s="1900"/>
      <c r="AE202" s="1607"/>
      <c r="AF202" s="1607"/>
      <c r="AG202" s="1606"/>
      <c r="AH202" s="1606"/>
      <c r="AI202" s="1606"/>
      <c r="AJ202" s="1606"/>
      <c r="AK202" s="1606"/>
      <c r="AL202" s="1606"/>
      <c r="AM202" s="1606"/>
      <c r="AN202" s="1606"/>
      <c r="AO202" s="1606"/>
      <c r="AP202" s="1606"/>
      <c r="AQ202" s="1606"/>
      <c r="AR202" s="1606"/>
      <c r="AS202" s="1606"/>
      <c r="AT202" s="1606"/>
      <c r="AU202" s="1606"/>
      <c r="AV202" s="1606"/>
      <c r="AW202" s="1606"/>
      <c r="AX202" s="1606"/>
      <c r="AY202" s="1606"/>
      <c r="AZ202" s="1606"/>
      <c r="BA202" s="1606"/>
      <c r="BB202" s="1606"/>
      <c r="BC202" s="1606"/>
      <c r="BD202" s="1606"/>
      <c r="BE202" s="1606"/>
      <c r="BF202" s="1606"/>
      <c r="BG202" s="1606"/>
      <c r="BH202" s="1606"/>
      <c r="BI202" s="1606"/>
      <c r="BJ202" s="1606"/>
      <c r="BK202" s="1606"/>
      <c r="BL202" s="1606"/>
      <c r="BM202" s="1606"/>
      <c r="BN202" s="1606"/>
      <c r="BO202" s="1606"/>
      <c r="BP202" s="1606"/>
      <c r="BQ202" s="1920"/>
      <c r="BR202" s="1921"/>
      <c r="BS202" s="1921"/>
      <c r="BT202" s="1921"/>
      <c r="BU202" s="1921"/>
      <c r="BV202" s="1921"/>
      <c r="BW202" s="1921"/>
      <c r="BX202" s="1921"/>
      <c r="BY202" s="1921"/>
      <c r="BZ202" s="1921"/>
      <c r="CA202" s="1921"/>
      <c r="CB202" s="1921"/>
      <c r="CC202" s="1921"/>
      <c r="CD202" s="1648"/>
      <c r="CE202" s="1649"/>
      <c r="CF202" s="1649"/>
      <c r="CG202" s="1649"/>
      <c r="CH202" s="1649"/>
      <c r="CI202" s="1649"/>
      <c r="CJ202" s="1649"/>
      <c r="CK202" s="1649"/>
      <c r="CL202" s="1649"/>
      <c r="CM202" s="1649"/>
      <c r="CN202" s="1649"/>
      <c r="CO202" s="1649"/>
      <c r="CP202" s="168"/>
      <c r="CQ202" s="222"/>
      <c r="CR202" s="222"/>
      <c r="CS202" s="221"/>
    </row>
    <row r="203" spans="1:97" ht="5.25" customHeight="1">
      <c r="A203" s="221"/>
      <c r="B203" s="221"/>
      <c r="C203" s="1616"/>
      <c r="D203" s="1504"/>
      <c r="E203" s="1504"/>
      <c r="F203" s="1504"/>
      <c r="G203" s="1504"/>
      <c r="H203" s="1504"/>
      <c r="I203" s="1504"/>
      <c r="J203" s="1504"/>
      <c r="K203" s="1504"/>
      <c r="L203" s="1504"/>
      <c r="M203" s="1504"/>
      <c r="N203" s="1504"/>
      <c r="O203" s="1504"/>
      <c r="P203" s="1504"/>
      <c r="Q203" s="1626"/>
      <c r="R203" s="1627"/>
      <c r="S203" s="1627"/>
      <c r="T203" s="1627"/>
      <c r="U203" s="1627"/>
      <c r="V203" s="1627"/>
      <c r="W203" s="1627"/>
      <c r="X203" s="1627"/>
      <c r="Y203" s="1627"/>
      <c r="Z203" s="1627"/>
      <c r="AA203" s="1627"/>
      <c r="AB203" s="1627"/>
      <c r="AC203" s="1901"/>
      <c r="AD203" s="1902"/>
      <c r="AE203" s="1607"/>
      <c r="AF203" s="1607"/>
      <c r="AG203" s="1606"/>
      <c r="AH203" s="1606"/>
      <c r="AI203" s="1606"/>
      <c r="AJ203" s="1606"/>
      <c r="AK203" s="1606"/>
      <c r="AL203" s="1606"/>
      <c r="AM203" s="1606"/>
      <c r="AN203" s="1606"/>
      <c r="AO203" s="1606"/>
      <c r="AP203" s="1606"/>
      <c r="AQ203" s="1606"/>
      <c r="AR203" s="1606"/>
      <c r="AS203" s="1606"/>
      <c r="AT203" s="1606"/>
      <c r="AU203" s="1606"/>
      <c r="AV203" s="1606"/>
      <c r="AW203" s="1606"/>
      <c r="AX203" s="1606"/>
      <c r="AY203" s="1606"/>
      <c r="AZ203" s="1606"/>
      <c r="BA203" s="1606"/>
      <c r="BB203" s="1606"/>
      <c r="BC203" s="1606"/>
      <c r="BD203" s="1606"/>
      <c r="BE203" s="1606"/>
      <c r="BF203" s="1606"/>
      <c r="BG203" s="1606"/>
      <c r="BH203" s="1606"/>
      <c r="BI203" s="1606"/>
      <c r="BJ203" s="1606"/>
      <c r="BK203" s="1606"/>
      <c r="BL203" s="1606"/>
      <c r="BM203" s="1606"/>
      <c r="BN203" s="1606"/>
      <c r="BO203" s="1606"/>
      <c r="BP203" s="1606"/>
      <c r="BQ203" s="1922"/>
      <c r="BR203" s="1922"/>
      <c r="BS203" s="1922"/>
      <c r="BT203" s="1922"/>
      <c r="BU203" s="1922"/>
      <c r="BV203" s="1922"/>
      <c r="BW203" s="1922"/>
      <c r="BX203" s="1922"/>
      <c r="BY203" s="1922"/>
      <c r="BZ203" s="1922"/>
      <c r="CA203" s="1922"/>
      <c r="CB203" s="1922"/>
      <c r="CC203" s="1922"/>
      <c r="CD203" s="1922"/>
      <c r="CE203" s="1922"/>
      <c r="CF203" s="1922"/>
      <c r="CG203" s="1922"/>
      <c r="CH203" s="1922"/>
      <c r="CI203" s="1922"/>
      <c r="CJ203" s="1922"/>
      <c r="CK203" s="1922"/>
      <c r="CL203" s="1922"/>
      <c r="CM203" s="1922"/>
      <c r="CN203" s="1922"/>
      <c r="CO203" s="1922"/>
      <c r="CP203" s="1922"/>
      <c r="CQ203" s="222"/>
      <c r="CR203" s="222"/>
      <c r="CS203" s="221"/>
    </row>
    <row r="204" spans="1:97" ht="5.25" customHeight="1">
      <c r="A204" s="221"/>
      <c r="B204" s="221"/>
      <c r="C204" s="1616"/>
      <c r="D204" s="1504"/>
      <c r="E204" s="1504"/>
      <c r="F204" s="1504"/>
      <c r="G204" s="1504"/>
      <c r="H204" s="1504"/>
      <c r="I204" s="1504"/>
      <c r="J204" s="1504"/>
      <c r="K204" s="1504"/>
      <c r="L204" s="1504"/>
      <c r="M204" s="1504"/>
      <c r="N204" s="1504"/>
      <c r="O204" s="1504"/>
      <c r="P204" s="1504"/>
      <c r="Q204" s="1626"/>
      <c r="R204" s="1627"/>
      <c r="S204" s="1627"/>
      <c r="T204" s="1627"/>
      <c r="U204" s="1627"/>
      <c r="V204" s="1627"/>
      <c r="W204" s="1627"/>
      <c r="X204" s="1627"/>
      <c r="Y204" s="1627"/>
      <c r="Z204" s="1627"/>
      <c r="AA204" s="1627"/>
      <c r="AB204" s="1627"/>
      <c r="AC204" s="1901"/>
      <c r="AD204" s="1902"/>
      <c r="AE204" s="1607"/>
      <c r="AF204" s="1607"/>
      <c r="AG204" s="1736" t="s">
        <v>135</v>
      </c>
      <c r="AH204" s="1621"/>
      <c r="AI204" s="1621"/>
      <c r="AJ204" s="1621"/>
      <c r="AK204" s="1621"/>
      <c r="AL204" s="1621"/>
      <c r="AM204" s="1621"/>
      <c r="AN204" s="1621"/>
      <c r="AO204" s="1621" t="s">
        <v>134</v>
      </c>
      <c r="AP204" s="1621"/>
      <c r="AQ204" s="1621"/>
      <c r="AR204" s="1621"/>
      <c r="AS204" s="1621"/>
      <c r="AT204" s="1621"/>
      <c r="AU204" s="1621"/>
      <c r="AV204" s="1621"/>
      <c r="AW204" s="1621"/>
      <c r="AX204" s="1621"/>
      <c r="AY204" s="1621"/>
      <c r="AZ204" s="1621"/>
      <c r="BA204" s="1621"/>
      <c r="BB204" s="1621"/>
      <c r="BC204" s="1621"/>
      <c r="BD204" s="1621" t="s">
        <v>129</v>
      </c>
      <c r="BE204" s="1621"/>
      <c r="BF204" s="1621"/>
      <c r="BG204" s="1621"/>
      <c r="BH204" s="1621"/>
      <c r="BI204" s="1621"/>
      <c r="BJ204" s="1621"/>
      <c r="BK204" s="1621"/>
      <c r="BL204" s="1621"/>
      <c r="BM204" s="1621"/>
      <c r="BN204" s="1621"/>
      <c r="BO204" s="1621"/>
      <c r="BP204" s="1621"/>
      <c r="BQ204" s="1621"/>
      <c r="BR204" s="1621"/>
      <c r="BS204" s="1621"/>
      <c r="BT204" s="1621"/>
      <c r="BU204" s="1621"/>
      <c r="BV204" s="1621"/>
      <c r="BW204" s="1621" t="s">
        <v>128</v>
      </c>
      <c r="BX204" s="1621"/>
      <c r="BY204" s="1621"/>
      <c r="BZ204" s="1621"/>
      <c r="CA204" s="1621"/>
      <c r="CB204" s="1621"/>
      <c r="CC204" s="1621"/>
      <c r="CD204" s="1621"/>
      <c r="CE204" s="1621"/>
      <c r="CF204" s="1621"/>
      <c r="CG204" s="1621"/>
      <c r="CH204" s="1621"/>
      <c r="CI204" s="1621"/>
      <c r="CJ204" s="1621"/>
      <c r="CK204" s="1621"/>
      <c r="CL204" s="1621"/>
      <c r="CM204" s="1621"/>
      <c r="CN204" s="1621"/>
      <c r="CO204" s="1621"/>
      <c r="CP204" s="1655"/>
      <c r="CQ204" s="222"/>
      <c r="CR204" s="222"/>
      <c r="CS204" s="221"/>
    </row>
    <row r="205" spans="1:97" ht="5.25" customHeight="1">
      <c r="A205" s="221"/>
      <c r="B205" s="221"/>
      <c r="C205" s="1616"/>
      <c r="D205" s="1504"/>
      <c r="E205" s="1504"/>
      <c r="F205" s="1504"/>
      <c r="G205" s="1504"/>
      <c r="H205" s="1504"/>
      <c r="I205" s="1504"/>
      <c r="J205" s="1504"/>
      <c r="K205" s="1504"/>
      <c r="L205" s="1504"/>
      <c r="M205" s="1504"/>
      <c r="N205" s="1504"/>
      <c r="O205" s="1504"/>
      <c r="P205" s="1504"/>
      <c r="Q205" s="1626"/>
      <c r="R205" s="1627"/>
      <c r="S205" s="1627"/>
      <c r="T205" s="1627"/>
      <c r="U205" s="1627"/>
      <c r="V205" s="1627"/>
      <c r="W205" s="1627"/>
      <c r="X205" s="1627"/>
      <c r="Y205" s="1627"/>
      <c r="Z205" s="1627"/>
      <c r="AA205" s="1627"/>
      <c r="AB205" s="1627"/>
      <c r="AC205" s="1901"/>
      <c r="AD205" s="1902"/>
      <c r="AE205" s="1607"/>
      <c r="AF205" s="1607"/>
      <c r="AG205" s="1685"/>
      <c r="AH205" s="1573"/>
      <c r="AI205" s="1573"/>
      <c r="AJ205" s="1573"/>
      <c r="AK205" s="1573"/>
      <c r="AL205" s="1573"/>
      <c r="AM205" s="1573"/>
      <c r="AN205" s="1573"/>
      <c r="AO205" s="1573"/>
      <c r="AP205" s="1573"/>
      <c r="AQ205" s="1573"/>
      <c r="AR205" s="1573"/>
      <c r="AS205" s="1573"/>
      <c r="AT205" s="1573"/>
      <c r="AU205" s="1573"/>
      <c r="AV205" s="1573"/>
      <c r="AW205" s="1573"/>
      <c r="AX205" s="1573"/>
      <c r="AY205" s="1573"/>
      <c r="AZ205" s="1573"/>
      <c r="BA205" s="1573"/>
      <c r="BB205" s="1573"/>
      <c r="BC205" s="1573"/>
      <c r="BD205" s="1573"/>
      <c r="BE205" s="1573"/>
      <c r="BF205" s="1573"/>
      <c r="BG205" s="1573"/>
      <c r="BH205" s="1573"/>
      <c r="BI205" s="1573"/>
      <c r="BJ205" s="1573"/>
      <c r="BK205" s="1573"/>
      <c r="BL205" s="1573"/>
      <c r="BM205" s="1573"/>
      <c r="BN205" s="1573"/>
      <c r="BO205" s="1573"/>
      <c r="BP205" s="1573"/>
      <c r="BQ205" s="1573"/>
      <c r="BR205" s="1573"/>
      <c r="BS205" s="1573"/>
      <c r="BT205" s="1573"/>
      <c r="BU205" s="1573"/>
      <c r="BV205" s="1573"/>
      <c r="BW205" s="1573"/>
      <c r="BX205" s="1573"/>
      <c r="BY205" s="1573"/>
      <c r="BZ205" s="1573"/>
      <c r="CA205" s="1573"/>
      <c r="CB205" s="1573"/>
      <c r="CC205" s="1573"/>
      <c r="CD205" s="1573"/>
      <c r="CE205" s="1573"/>
      <c r="CF205" s="1573"/>
      <c r="CG205" s="1573"/>
      <c r="CH205" s="1573"/>
      <c r="CI205" s="1573"/>
      <c r="CJ205" s="1573"/>
      <c r="CK205" s="1573"/>
      <c r="CL205" s="1573"/>
      <c r="CM205" s="1573"/>
      <c r="CN205" s="1573"/>
      <c r="CO205" s="1573"/>
      <c r="CP205" s="1656"/>
      <c r="CQ205" s="222"/>
      <c r="CR205" s="222"/>
      <c r="CS205" s="221"/>
    </row>
    <row r="206" spans="1:97" ht="5.25" customHeight="1">
      <c r="A206" s="221"/>
      <c r="B206" s="221"/>
      <c r="C206" s="1616"/>
      <c r="D206" s="1504"/>
      <c r="E206" s="1504"/>
      <c r="F206" s="1504"/>
      <c r="G206" s="1504"/>
      <c r="H206" s="1504"/>
      <c r="I206" s="1504"/>
      <c r="J206" s="1504"/>
      <c r="K206" s="1504"/>
      <c r="L206" s="1504"/>
      <c r="M206" s="1504"/>
      <c r="N206" s="1504"/>
      <c r="O206" s="1504"/>
      <c r="P206" s="1504"/>
      <c r="Q206" s="1628"/>
      <c r="R206" s="1629"/>
      <c r="S206" s="1629"/>
      <c r="T206" s="1629"/>
      <c r="U206" s="1629"/>
      <c r="V206" s="1629"/>
      <c r="W206" s="1629"/>
      <c r="X206" s="1629"/>
      <c r="Y206" s="1629"/>
      <c r="Z206" s="1629"/>
      <c r="AA206" s="1629"/>
      <c r="AB206" s="1629"/>
      <c r="AC206" s="1903"/>
      <c r="AD206" s="1904"/>
      <c r="AE206" s="1607"/>
      <c r="AF206" s="1607"/>
      <c r="AG206" s="1685"/>
      <c r="AH206" s="1573"/>
      <c r="AI206" s="1573"/>
      <c r="AJ206" s="1573"/>
      <c r="AK206" s="1573"/>
      <c r="AL206" s="1573"/>
      <c r="AM206" s="1573"/>
      <c r="AN206" s="1573"/>
      <c r="AO206" s="1573"/>
      <c r="AP206" s="1573"/>
      <c r="AQ206" s="1573"/>
      <c r="AR206" s="1573"/>
      <c r="AS206" s="1573"/>
      <c r="AT206" s="1573"/>
      <c r="AU206" s="1573"/>
      <c r="AV206" s="1573"/>
      <c r="AW206" s="1573"/>
      <c r="AX206" s="1573"/>
      <c r="AY206" s="1573"/>
      <c r="AZ206" s="1573"/>
      <c r="BA206" s="1573"/>
      <c r="BB206" s="1573"/>
      <c r="BC206" s="1573"/>
      <c r="BD206" s="1573"/>
      <c r="BE206" s="1573"/>
      <c r="BF206" s="1573"/>
      <c r="BG206" s="1573"/>
      <c r="BH206" s="1573"/>
      <c r="BI206" s="1573"/>
      <c r="BJ206" s="1573"/>
      <c r="BK206" s="1573"/>
      <c r="BL206" s="1573"/>
      <c r="BM206" s="1573"/>
      <c r="BN206" s="1573"/>
      <c r="BO206" s="1573"/>
      <c r="BP206" s="1573"/>
      <c r="BQ206" s="1573"/>
      <c r="BR206" s="1573"/>
      <c r="BS206" s="1573"/>
      <c r="BT206" s="1573"/>
      <c r="BU206" s="1573"/>
      <c r="BV206" s="1573"/>
      <c r="BW206" s="1573"/>
      <c r="BX206" s="1573"/>
      <c r="BY206" s="1573"/>
      <c r="BZ206" s="1573"/>
      <c r="CA206" s="1573"/>
      <c r="CB206" s="1573"/>
      <c r="CC206" s="1573"/>
      <c r="CD206" s="1573"/>
      <c r="CE206" s="1573"/>
      <c r="CF206" s="1573"/>
      <c r="CG206" s="1573"/>
      <c r="CH206" s="1573"/>
      <c r="CI206" s="1573"/>
      <c r="CJ206" s="1573"/>
      <c r="CK206" s="1573"/>
      <c r="CL206" s="1573"/>
      <c r="CM206" s="1573"/>
      <c r="CN206" s="1573"/>
      <c r="CO206" s="1573"/>
      <c r="CP206" s="1656"/>
      <c r="CQ206" s="222"/>
      <c r="CR206" s="222"/>
      <c r="CS206" s="221"/>
    </row>
    <row r="207" spans="1:97" ht="5.25" customHeight="1">
      <c r="A207" s="221"/>
      <c r="B207" s="221"/>
      <c r="C207" s="1616" t="s">
        <v>133</v>
      </c>
      <c r="D207" s="1504"/>
      <c r="E207" s="1504"/>
      <c r="F207" s="1504"/>
      <c r="G207" s="1504"/>
      <c r="H207" s="1504"/>
      <c r="I207" s="1504"/>
      <c r="J207" s="1504"/>
      <c r="K207" s="1504"/>
      <c r="L207" s="1504"/>
      <c r="M207" s="1504"/>
      <c r="N207" s="1504"/>
      <c r="O207" s="1646" t="str">
        <f>IF(収入・所得!O87="","",収入・所得!O87)</f>
        <v/>
      </c>
      <c r="P207" s="1646"/>
      <c r="Q207" s="1646"/>
      <c r="R207" s="1646"/>
      <c r="S207" s="1646"/>
      <c r="T207" s="1646"/>
      <c r="U207" s="1646"/>
      <c r="V207" s="1646"/>
      <c r="W207" s="1646"/>
      <c r="X207" s="1646"/>
      <c r="Y207" s="1646"/>
      <c r="Z207" s="1646"/>
      <c r="AA207" s="1646"/>
      <c r="AB207" s="1646"/>
      <c r="AC207" s="1646"/>
      <c r="AD207" s="1664"/>
      <c r="AE207" s="1607"/>
      <c r="AF207" s="1607"/>
      <c r="AG207" s="1634" t="str">
        <f>IF(収入・所得!B157="","",収入・所得!B157)</f>
        <v/>
      </c>
      <c r="AH207" s="1378"/>
      <c r="AI207" s="1378"/>
      <c r="AJ207" s="1378"/>
      <c r="AK207" s="1378"/>
      <c r="AL207" s="1378"/>
      <c r="AM207" s="1378"/>
      <c r="AN207" s="1378"/>
      <c r="AO207" s="1646" t="str">
        <f>IF(OR(収入・所得!E157&lt;&gt;"",収入・所得!H157&lt;&gt;""),CONCATENATE(収入・所得!E157," ",収入・所得!H157),"")</f>
        <v/>
      </c>
      <c r="AP207" s="1646"/>
      <c r="AQ207" s="1646"/>
      <c r="AR207" s="1646"/>
      <c r="AS207" s="1646"/>
      <c r="AT207" s="1646"/>
      <c r="AU207" s="1646"/>
      <c r="AV207" s="1646"/>
      <c r="AW207" s="1646"/>
      <c r="AX207" s="1646"/>
      <c r="AY207" s="1646"/>
      <c r="AZ207" s="1646"/>
      <c r="BA207" s="1646"/>
      <c r="BB207" s="1646"/>
      <c r="BC207" s="1646"/>
      <c r="BD207" s="1624" t="str">
        <f>IF(収入・所得!M157="","",収入・所得!M157)</f>
        <v/>
      </c>
      <c r="BE207" s="1625"/>
      <c r="BF207" s="1625"/>
      <c r="BG207" s="1625"/>
      <c r="BH207" s="1625"/>
      <c r="BI207" s="1625"/>
      <c r="BJ207" s="1625"/>
      <c r="BK207" s="1625"/>
      <c r="BL207" s="1625"/>
      <c r="BM207" s="1625"/>
      <c r="BN207" s="1625"/>
      <c r="BO207" s="1625"/>
      <c r="BP207" s="1625"/>
      <c r="BQ207" s="1625"/>
      <c r="BR207" s="1625"/>
      <c r="BS207" s="1625"/>
      <c r="BT207" s="1625"/>
      <c r="BU207" s="1424" t="s">
        <v>175</v>
      </c>
      <c r="BV207" s="1562"/>
      <c r="BW207" s="1624" t="str">
        <f>IF(収入・所得!P157="","",収入・所得!P157)</f>
        <v/>
      </c>
      <c r="BX207" s="1625"/>
      <c r="BY207" s="1625"/>
      <c r="BZ207" s="1625"/>
      <c r="CA207" s="1625"/>
      <c r="CB207" s="1625"/>
      <c r="CC207" s="1625"/>
      <c r="CD207" s="1625"/>
      <c r="CE207" s="1625"/>
      <c r="CF207" s="1625"/>
      <c r="CG207" s="1625"/>
      <c r="CH207" s="1625"/>
      <c r="CI207" s="1625"/>
      <c r="CJ207" s="1625"/>
      <c r="CK207" s="1625"/>
      <c r="CL207" s="1625"/>
      <c r="CM207" s="1625"/>
      <c r="CN207" s="1625"/>
      <c r="CO207" s="1424" t="s">
        <v>175</v>
      </c>
      <c r="CP207" s="1425"/>
      <c r="CQ207" s="222"/>
      <c r="CR207" s="222"/>
      <c r="CS207" s="221"/>
    </row>
    <row r="208" spans="1:97" ht="5.25" customHeight="1">
      <c r="A208" s="221"/>
      <c r="B208" s="221"/>
      <c r="C208" s="1616"/>
      <c r="D208" s="1504"/>
      <c r="E208" s="1504"/>
      <c r="F208" s="1504"/>
      <c r="G208" s="1504"/>
      <c r="H208" s="1504"/>
      <c r="I208" s="1504"/>
      <c r="J208" s="1504"/>
      <c r="K208" s="1504"/>
      <c r="L208" s="1504"/>
      <c r="M208" s="1504"/>
      <c r="N208" s="1504"/>
      <c r="O208" s="1646"/>
      <c r="P208" s="1646"/>
      <c r="Q208" s="1646"/>
      <c r="R208" s="1646"/>
      <c r="S208" s="1646"/>
      <c r="T208" s="1646"/>
      <c r="U208" s="1646"/>
      <c r="V208" s="1646"/>
      <c r="W208" s="1646"/>
      <c r="X208" s="1646"/>
      <c r="Y208" s="1646"/>
      <c r="Z208" s="1646"/>
      <c r="AA208" s="1646"/>
      <c r="AB208" s="1646"/>
      <c r="AC208" s="1646"/>
      <c r="AD208" s="1664"/>
      <c r="AE208" s="1607"/>
      <c r="AF208" s="1607"/>
      <c r="AG208" s="1634"/>
      <c r="AH208" s="1378"/>
      <c r="AI208" s="1378"/>
      <c r="AJ208" s="1378"/>
      <c r="AK208" s="1378"/>
      <c r="AL208" s="1378"/>
      <c r="AM208" s="1378"/>
      <c r="AN208" s="1378"/>
      <c r="AO208" s="1646"/>
      <c r="AP208" s="1646"/>
      <c r="AQ208" s="1646"/>
      <c r="AR208" s="1646"/>
      <c r="AS208" s="1646"/>
      <c r="AT208" s="1646"/>
      <c r="AU208" s="1646"/>
      <c r="AV208" s="1646"/>
      <c r="AW208" s="1646"/>
      <c r="AX208" s="1646"/>
      <c r="AY208" s="1646"/>
      <c r="AZ208" s="1646"/>
      <c r="BA208" s="1646"/>
      <c r="BB208" s="1646"/>
      <c r="BC208" s="1646"/>
      <c r="BD208" s="1626"/>
      <c r="BE208" s="1627"/>
      <c r="BF208" s="1627"/>
      <c r="BG208" s="1627"/>
      <c r="BH208" s="1627"/>
      <c r="BI208" s="1627"/>
      <c r="BJ208" s="1627"/>
      <c r="BK208" s="1627"/>
      <c r="BL208" s="1627"/>
      <c r="BM208" s="1627"/>
      <c r="BN208" s="1627"/>
      <c r="BO208" s="1627"/>
      <c r="BP208" s="1627"/>
      <c r="BQ208" s="1627"/>
      <c r="BR208" s="1627"/>
      <c r="BS208" s="1627"/>
      <c r="BT208" s="1627"/>
      <c r="BU208" s="1426"/>
      <c r="BV208" s="1563"/>
      <c r="BW208" s="1626"/>
      <c r="BX208" s="1627"/>
      <c r="BY208" s="1627"/>
      <c r="BZ208" s="1627"/>
      <c r="CA208" s="1627"/>
      <c r="CB208" s="1627"/>
      <c r="CC208" s="1627"/>
      <c r="CD208" s="1627"/>
      <c r="CE208" s="1627"/>
      <c r="CF208" s="1627"/>
      <c r="CG208" s="1627"/>
      <c r="CH208" s="1627"/>
      <c r="CI208" s="1627"/>
      <c r="CJ208" s="1627"/>
      <c r="CK208" s="1627"/>
      <c r="CL208" s="1627"/>
      <c r="CM208" s="1627"/>
      <c r="CN208" s="1627"/>
      <c r="CO208" s="1426"/>
      <c r="CP208" s="1427"/>
      <c r="CQ208" s="222"/>
      <c r="CR208" s="222"/>
      <c r="CS208" s="221"/>
    </row>
    <row r="209" spans="1:97" ht="5.25" customHeight="1">
      <c r="A209" s="221"/>
      <c r="B209" s="221"/>
      <c r="C209" s="1616"/>
      <c r="D209" s="1504"/>
      <c r="E209" s="1504"/>
      <c r="F209" s="1504"/>
      <c r="G209" s="1504"/>
      <c r="H209" s="1504"/>
      <c r="I209" s="1504"/>
      <c r="J209" s="1504"/>
      <c r="K209" s="1504"/>
      <c r="L209" s="1504"/>
      <c r="M209" s="1504"/>
      <c r="N209" s="1504"/>
      <c r="O209" s="1646"/>
      <c r="P209" s="1646"/>
      <c r="Q209" s="1646"/>
      <c r="R209" s="1646"/>
      <c r="S209" s="1646"/>
      <c r="T209" s="1646"/>
      <c r="U209" s="1646"/>
      <c r="V209" s="1646"/>
      <c r="W209" s="1646"/>
      <c r="X209" s="1646"/>
      <c r="Y209" s="1646"/>
      <c r="Z209" s="1646"/>
      <c r="AA209" s="1646"/>
      <c r="AB209" s="1646"/>
      <c r="AC209" s="1646"/>
      <c r="AD209" s="1664"/>
      <c r="AE209" s="1607"/>
      <c r="AF209" s="1607"/>
      <c r="AG209" s="1634"/>
      <c r="AH209" s="1378"/>
      <c r="AI209" s="1378"/>
      <c r="AJ209" s="1378"/>
      <c r="AK209" s="1378"/>
      <c r="AL209" s="1378"/>
      <c r="AM209" s="1378"/>
      <c r="AN209" s="1378"/>
      <c r="AO209" s="1646"/>
      <c r="AP209" s="1646"/>
      <c r="AQ209" s="1646"/>
      <c r="AR209" s="1646"/>
      <c r="AS209" s="1646"/>
      <c r="AT209" s="1646"/>
      <c r="AU209" s="1646"/>
      <c r="AV209" s="1646"/>
      <c r="AW209" s="1646"/>
      <c r="AX209" s="1646"/>
      <c r="AY209" s="1646"/>
      <c r="AZ209" s="1646"/>
      <c r="BA209" s="1646"/>
      <c r="BB209" s="1646"/>
      <c r="BC209" s="1646"/>
      <c r="BD209" s="1626"/>
      <c r="BE209" s="1627"/>
      <c r="BF209" s="1627"/>
      <c r="BG209" s="1627"/>
      <c r="BH209" s="1627"/>
      <c r="BI209" s="1627"/>
      <c r="BJ209" s="1627"/>
      <c r="BK209" s="1627"/>
      <c r="BL209" s="1627"/>
      <c r="BM209" s="1627"/>
      <c r="BN209" s="1627"/>
      <c r="BO209" s="1627"/>
      <c r="BP209" s="1627"/>
      <c r="BQ209" s="1627"/>
      <c r="BR209" s="1627"/>
      <c r="BS209" s="1627"/>
      <c r="BT209" s="1627"/>
      <c r="BU209" s="1426"/>
      <c r="BV209" s="1563"/>
      <c r="BW209" s="1626"/>
      <c r="BX209" s="1627"/>
      <c r="BY209" s="1627"/>
      <c r="BZ209" s="1627"/>
      <c r="CA209" s="1627"/>
      <c r="CB209" s="1627"/>
      <c r="CC209" s="1627"/>
      <c r="CD209" s="1627"/>
      <c r="CE209" s="1627"/>
      <c r="CF209" s="1627"/>
      <c r="CG209" s="1627"/>
      <c r="CH209" s="1627"/>
      <c r="CI209" s="1627"/>
      <c r="CJ209" s="1627"/>
      <c r="CK209" s="1627"/>
      <c r="CL209" s="1627"/>
      <c r="CM209" s="1627"/>
      <c r="CN209" s="1627"/>
      <c r="CO209" s="1426"/>
      <c r="CP209" s="1427"/>
      <c r="CQ209" s="222"/>
      <c r="CR209" s="222"/>
      <c r="CS209" s="221"/>
    </row>
    <row r="210" spans="1:97" ht="5.25" customHeight="1">
      <c r="A210" s="221"/>
      <c r="B210" s="221"/>
      <c r="C210" s="1616"/>
      <c r="D210" s="1504"/>
      <c r="E210" s="1504"/>
      <c r="F210" s="1504"/>
      <c r="G210" s="1504"/>
      <c r="H210" s="1504"/>
      <c r="I210" s="1504"/>
      <c r="J210" s="1504"/>
      <c r="K210" s="1504"/>
      <c r="L210" s="1504"/>
      <c r="M210" s="1504"/>
      <c r="N210" s="1504"/>
      <c r="O210" s="1646"/>
      <c r="P210" s="1646"/>
      <c r="Q210" s="1646"/>
      <c r="R210" s="1646"/>
      <c r="S210" s="1646"/>
      <c r="T210" s="1646"/>
      <c r="U210" s="1646"/>
      <c r="V210" s="1646"/>
      <c r="W210" s="1646"/>
      <c r="X210" s="1646"/>
      <c r="Y210" s="1646"/>
      <c r="Z210" s="1646"/>
      <c r="AA210" s="1646"/>
      <c r="AB210" s="1646"/>
      <c r="AC210" s="1646"/>
      <c r="AD210" s="1664"/>
      <c r="AE210" s="1607"/>
      <c r="AF210" s="1607"/>
      <c r="AG210" s="1634"/>
      <c r="AH210" s="1378"/>
      <c r="AI210" s="1378"/>
      <c r="AJ210" s="1378"/>
      <c r="AK210" s="1378"/>
      <c r="AL210" s="1378"/>
      <c r="AM210" s="1378"/>
      <c r="AN210" s="1378"/>
      <c r="AO210" s="1646"/>
      <c r="AP210" s="1646"/>
      <c r="AQ210" s="1646"/>
      <c r="AR210" s="1646"/>
      <c r="AS210" s="1646"/>
      <c r="AT210" s="1646"/>
      <c r="AU210" s="1646"/>
      <c r="AV210" s="1646"/>
      <c r="AW210" s="1646"/>
      <c r="AX210" s="1646"/>
      <c r="AY210" s="1646"/>
      <c r="AZ210" s="1646"/>
      <c r="BA210" s="1646"/>
      <c r="BB210" s="1646"/>
      <c r="BC210" s="1646"/>
      <c r="BD210" s="1628"/>
      <c r="BE210" s="1629"/>
      <c r="BF210" s="1629"/>
      <c r="BG210" s="1629"/>
      <c r="BH210" s="1629"/>
      <c r="BI210" s="1629"/>
      <c r="BJ210" s="1629"/>
      <c r="BK210" s="1629"/>
      <c r="BL210" s="1629"/>
      <c r="BM210" s="1629"/>
      <c r="BN210" s="1629"/>
      <c r="BO210" s="1629"/>
      <c r="BP210" s="1629"/>
      <c r="BQ210" s="1629"/>
      <c r="BR210" s="1629"/>
      <c r="BS210" s="1629"/>
      <c r="BT210" s="1629"/>
      <c r="BU210" s="1428"/>
      <c r="BV210" s="1638"/>
      <c r="BW210" s="1628"/>
      <c r="BX210" s="1629"/>
      <c r="BY210" s="1629"/>
      <c r="BZ210" s="1629"/>
      <c r="CA210" s="1629"/>
      <c r="CB210" s="1629"/>
      <c r="CC210" s="1629"/>
      <c r="CD210" s="1629"/>
      <c r="CE210" s="1629"/>
      <c r="CF210" s="1629"/>
      <c r="CG210" s="1629"/>
      <c r="CH210" s="1629"/>
      <c r="CI210" s="1629"/>
      <c r="CJ210" s="1629"/>
      <c r="CK210" s="1629"/>
      <c r="CL210" s="1629"/>
      <c r="CM210" s="1629"/>
      <c r="CN210" s="1629"/>
      <c r="CO210" s="1428"/>
      <c r="CP210" s="1429"/>
      <c r="CQ210" s="222"/>
      <c r="CR210" s="222"/>
      <c r="CS210" s="221"/>
    </row>
    <row r="211" spans="1:97" ht="5.25" customHeight="1">
      <c r="A211" s="221"/>
      <c r="B211" s="221"/>
      <c r="C211" s="1666" t="s">
        <v>132</v>
      </c>
      <c r="D211" s="1667"/>
      <c r="E211" s="1667"/>
      <c r="F211" s="1667"/>
      <c r="G211" s="1667"/>
      <c r="H211" s="1667"/>
      <c r="I211" s="1667"/>
      <c r="J211" s="1667"/>
      <c r="K211" s="1667"/>
      <c r="L211" s="1667"/>
      <c r="M211" s="1667"/>
      <c r="N211" s="1667"/>
      <c r="O211" s="1646" t="str">
        <f>IF(収入・所得!O88="","",収入・所得!O88)</f>
        <v/>
      </c>
      <c r="P211" s="1646"/>
      <c r="Q211" s="1646"/>
      <c r="R211" s="1646"/>
      <c r="S211" s="1646"/>
      <c r="T211" s="1646"/>
      <c r="U211" s="1646"/>
      <c r="V211" s="1646"/>
      <c r="W211" s="1646"/>
      <c r="X211" s="1646"/>
      <c r="Y211" s="1646"/>
      <c r="Z211" s="1646"/>
      <c r="AA211" s="1646"/>
      <c r="AB211" s="1646"/>
      <c r="AC211" s="1646"/>
      <c r="AD211" s="1664"/>
      <c r="AE211" s="1607"/>
      <c r="AF211" s="1607"/>
      <c r="AG211" s="1634" t="str">
        <f>IF(収入・所得!B158="","",収入・所得!B158)</f>
        <v/>
      </c>
      <c r="AH211" s="1378"/>
      <c r="AI211" s="1378"/>
      <c r="AJ211" s="1378"/>
      <c r="AK211" s="1378"/>
      <c r="AL211" s="1378"/>
      <c r="AM211" s="1378"/>
      <c r="AN211" s="1378"/>
      <c r="AO211" s="1646" t="str">
        <f>IF(OR(収入・所得!E158&lt;&gt;"",収入・所得!H158&lt;&gt;""),CONCATENATE(収入・所得!E158," ",収入・所得!H158),"")</f>
        <v/>
      </c>
      <c r="AP211" s="1646"/>
      <c r="AQ211" s="1646"/>
      <c r="AR211" s="1646"/>
      <c r="AS211" s="1646"/>
      <c r="AT211" s="1646"/>
      <c r="AU211" s="1646"/>
      <c r="AV211" s="1646"/>
      <c r="AW211" s="1646"/>
      <c r="AX211" s="1646"/>
      <c r="AY211" s="1646"/>
      <c r="AZ211" s="1646"/>
      <c r="BA211" s="1646"/>
      <c r="BB211" s="1646"/>
      <c r="BC211" s="1646"/>
      <c r="BD211" s="1624" t="str">
        <f>IF(収入・所得!M158="","",収入・所得!M158)</f>
        <v/>
      </c>
      <c r="BE211" s="1625"/>
      <c r="BF211" s="1625"/>
      <c r="BG211" s="1625"/>
      <c r="BH211" s="1625"/>
      <c r="BI211" s="1625"/>
      <c r="BJ211" s="1625"/>
      <c r="BK211" s="1625"/>
      <c r="BL211" s="1625"/>
      <c r="BM211" s="1625"/>
      <c r="BN211" s="1625"/>
      <c r="BO211" s="1625"/>
      <c r="BP211" s="1625"/>
      <c r="BQ211" s="1625"/>
      <c r="BR211" s="1625"/>
      <c r="BS211" s="1625"/>
      <c r="BT211" s="1625"/>
      <c r="BU211" s="1424"/>
      <c r="BV211" s="1562"/>
      <c r="BW211" s="1624" t="str">
        <f>IF(収入・所得!P158="","",収入・所得!P158)</f>
        <v/>
      </c>
      <c r="BX211" s="1625"/>
      <c r="BY211" s="1625"/>
      <c r="BZ211" s="1625"/>
      <c r="CA211" s="1625"/>
      <c r="CB211" s="1625"/>
      <c r="CC211" s="1625"/>
      <c r="CD211" s="1625"/>
      <c r="CE211" s="1625"/>
      <c r="CF211" s="1625"/>
      <c r="CG211" s="1625"/>
      <c r="CH211" s="1625"/>
      <c r="CI211" s="1625"/>
      <c r="CJ211" s="1625"/>
      <c r="CK211" s="1625"/>
      <c r="CL211" s="1625"/>
      <c r="CM211" s="1625"/>
      <c r="CN211" s="1625"/>
      <c r="CO211" s="1424"/>
      <c r="CP211" s="1425"/>
      <c r="CQ211" s="222"/>
      <c r="CR211" s="222"/>
      <c r="CS211" s="221"/>
    </row>
    <row r="212" spans="1:97" ht="5.25" customHeight="1">
      <c r="A212" s="221"/>
      <c r="B212" s="221"/>
      <c r="C212" s="1666"/>
      <c r="D212" s="1667"/>
      <c r="E212" s="1667"/>
      <c r="F212" s="1667"/>
      <c r="G212" s="1667"/>
      <c r="H212" s="1667"/>
      <c r="I212" s="1667"/>
      <c r="J212" s="1667"/>
      <c r="K212" s="1667"/>
      <c r="L212" s="1667"/>
      <c r="M212" s="1667"/>
      <c r="N212" s="1667"/>
      <c r="O212" s="1646"/>
      <c r="P212" s="1646"/>
      <c r="Q212" s="1646"/>
      <c r="R212" s="1646"/>
      <c r="S212" s="1646"/>
      <c r="T212" s="1646"/>
      <c r="U212" s="1646"/>
      <c r="V212" s="1646"/>
      <c r="W212" s="1646"/>
      <c r="X212" s="1646"/>
      <c r="Y212" s="1646"/>
      <c r="Z212" s="1646"/>
      <c r="AA212" s="1646"/>
      <c r="AB212" s="1646"/>
      <c r="AC212" s="1646"/>
      <c r="AD212" s="1664"/>
      <c r="AE212" s="1607"/>
      <c r="AF212" s="1607"/>
      <c r="AG212" s="1634"/>
      <c r="AH212" s="1378"/>
      <c r="AI212" s="1378"/>
      <c r="AJ212" s="1378"/>
      <c r="AK212" s="1378"/>
      <c r="AL212" s="1378"/>
      <c r="AM212" s="1378"/>
      <c r="AN212" s="1378"/>
      <c r="AO212" s="1646"/>
      <c r="AP212" s="1646"/>
      <c r="AQ212" s="1646"/>
      <c r="AR212" s="1646"/>
      <c r="AS212" s="1646"/>
      <c r="AT212" s="1646"/>
      <c r="AU212" s="1646"/>
      <c r="AV212" s="1646"/>
      <c r="AW212" s="1646"/>
      <c r="AX212" s="1646"/>
      <c r="AY212" s="1646"/>
      <c r="AZ212" s="1646"/>
      <c r="BA212" s="1646"/>
      <c r="BB212" s="1646"/>
      <c r="BC212" s="1646"/>
      <c r="BD212" s="1626"/>
      <c r="BE212" s="1627"/>
      <c r="BF212" s="1627"/>
      <c r="BG212" s="1627"/>
      <c r="BH212" s="1627"/>
      <c r="BI212" s="1627"/>
      <c r="BJ212" s="1627"/>
      <c r="BK212" s="1627"/>
      <c r="BL212" s="1627"/>
      <c r="BM212" s="1627"/>
      <c r="BN212" s="1627"/>
      <c r="BO212" s="1627"/>
      <c r="BP212" s="1627"/>
      <c r="BQ212" s="1627"/>
      <c r="BR212" s="1627"/>
      <c r="BS212" s="1627"/>
      <c r="BT212" s="1627"/>
      <c r="BU212" s="1426"/>
      <c r="BV212" s="1563"/>
      <c r="BW212" s="1626"/>
      <c r="BX212" s="1627"/>
      <c r="BY212" s="1627"/>
      <c r="BZ212" s="1627"/>
      <c r="CA212" s="1627"/>
      <c r="CB212" s="1627"/>
      <c r="CC212" s="1627"/>
      <c r="CD212" s="1627"/>
      <c r="CE212" s="1627"/>
      <c r="CF212" s="1627"/>
      <c r="CG212" s="1627"/>
      <c r="CH212" s="1627"/>
      <c r="CI212" s="1627"/>
      <c r="CJ212" s="1627"/>
      <c r="CK212" s="1627"/>
      <c r="CL212" s="1627"/>
      <c r="CM212" s="1627"/>
      <c r="CN212" s="1627"/>
      <c r="CO212" s="1426"/>
      <c r="CP212" s="1427"/>
      <c r="CQ212" s="222"/>
      <c r="CR212" s="222"/>
      <c r="CS212" s="221"/>
    </row>
    <row r="213" spans="1:97" ht="5.25" customHeight="1">
      <c r="A213" s="221"/>
      <c r="B213" s="221"/>
      <c r="C213" s="1666"/>
      <c r="D213" s="1667"/>
      <c r="E213" s="1667"/>
      <c r="F213" s="1667"/>
      <c r="G213" s="1667"/>
      <c r="H213" s="1667"/>
      <c r="I213" s="1667"/>
      <c r="J213" s="1667"/>
      <c r="K213" s="1667"/>
      <c r="L213" s="1667"/>
      <c r="M213" s="1667"/>
      <c r="N213" s="1667"/>
      <c r="O213" s="1646"/>
      <c r="P213" s="1646"/>
      <c r="Q213" s="1646"/>
      <c r="R213" s="1646"/>
      <c r="S213" s="1646"/>
      <c r="T213" s="1646"/>
      <c r="U213" s="1646"/>
      <c r="V213" s="1646"/>
      <c r="W213" s="1646"/>
      <c r="X213" s="1646"/>
      <c r="Y213" s="1646"/>
      <c r="Z213" s="1646"/>
      <c r="AA213" s="1646"/>
      <c r="AB213" s="1646"/>
      <c r="AC213" s="1646"/>
      <c r="AD213" s="1664"/>
      <c r="AE213" s="1607"/>
      <c r="AF213" s="1607"/>
      <c r="AG213" s="1634"/>
      <c r="AH213" s="1378"/>
      <c r="AI213" s="1378"/>
      <c r="AJ213" s="1378"/>
      <c r="AK213" s="1378"/>
      <c r="AL213" s="1378"/>
      <c r="AM213" s="1378"/>
      <c r="AN213" s="1378"/>
      <c r="AO213" s="1646"/>
      <c r="AP213" s="1646"/>
      <c r="AQ213" s="1646"/>
      <c r="AR213" s="1646"/>
      <c r="AS213" s="1646"/>
      <c r="AT213" s="1646"/>
      <c r="AU213" s="1646"/>
      <c r="AV213" s="1646"/>
      <c r="AW213" s="1646"/>
      <c r="AX213" s="1646"/>
      <c r="AY213" s="1646"/>
      <c r="AZ213" s="1646"/>
      <c r="BA213" s="1646"/>
      <c r="BB213" s="1646"/>
      <c r="BC213" s="1646"/>
      <c r="BD213" s="1626"/>
      <c r="BE213" s="1627"/>
      <c r="BF213" s="1627"/>
      <c r="BG213" s="1627"/>
      <c r="BH213" s="1627"/>
      <c r="BI213" s="1627"/>
      <c r="BJ213" s="1627"/>
      <c r="BK213" s="1627"/>
      <c r="BL213" s="1627"/>
      <c r="BM213" s="1627"/>
      <c r="BN213" s="1627"/>
      <c r="BO213" s="1627"/>
      <c r="BP213" s="1627"/>
      <c r="BQ213" s="1627"/>
      <c r="BR213" s="1627"/>
      <c r="BS213" s="1627"/>
      <c r="BT213" s="1627"/>
      <c r="BU213" s="1426"/>
      <c r="BV213" s="1563"/>
      <c r="BW213" s="1626"/>
      <c r="BX213" s="1627"/>
      <c r="BY213" s="1627"/>
      <c r="BZ213" s="1627"/>
      <c r="CA213" s="1627"/>
      <c r="CB213" s="1627"/>
      <c r="CC213" s="1627"/>
      <c r="CD213" s="1627"/>
      <c r="CE213" s="1627"/>
      <c r="CF213" s="1627"/>
      <c r="CG213" s="1627"/>
      <c r="CH213" s="1627"/>
      <c r="CI213" s="1627"/>
      <c r="CJ213" s="1627"/>
      <c r="CK213" s="1627"/>
      <c r="CL213" s="1627"/>
      <c r="CM213" s="1627"/>
      <c r="CN213" s="1627"/>
      <c r="CO213" s="1426"/>
      <c r="CP213" s="1427"/>
      <c r="CQ213" s="222"/>
      <c r="CR213" s="222"/>
      <c r="CS213" s="221"/>
    </row>
    <row r="214" spans="1:97" ht="5.25" customHeight="1">
      <c r="A214" s="221"/>
      <c r="B214" s="221"/>
      <c r="C214" s="1666"/>
      <c r="D214" s="1667"/>
      <c r="E214" s="1667"/>
      <c r="F214" s="1667"/>
      <c r="G214" s="1667"/>
      <c r="H214" s="1667"/>
      <c r="I214" s="1667"/>
      <c r="J214" s="1667"/>
      <c r="K214" s="1667"/>
      <c r="L214" s="1667"/>
      <c r="M214" s="1667"/>
      <c r="N214" s="1667"/>
      <c r="O214" s="1646"/>
      <c r="P214" s="1646"/>
      <c r="Q214" s="1646"/>
      <c r="R214" s="1646"/>
      <c r="S214" s="1646"/>
      <c r="T214" s="1646"/>
      <c r="U214" s="1646"/>
      <c r="V214" s="1646"/>
      <c r="W214" s="1646"/>
      <c r="X214" s="1646"/>
      <c r="Y214" s="1646"/>
      <c r="Z214" s="1646"/>
      <c r="AA214" s="1646"/>
      <c r="AB214" s="1646"/>
      <c r="AC214" s="1646"/>
      <c r="AD214" s="1664"/>
      <c r="AE214" s="1607"/>
      <c r="AF214" s="1607"/>
      <c r="AG214" s="1634"/>
      <c r="AH214" s="1378"/>
      <c r="AI214" s="1378"/>
      <c r="AJ214" s="1378"/>
      <c r="AK214" s="1378"/>
      <c r="AL214" s="1378"/>
      <c r="AM214" s="1378"/>
      <c r="AN214" s="1378"/>
      <c r="AO214" s="1646"/>
      <c r="AP214" s="1646"/>
      <c r="AQ214" s="1646"/>
      <c r="AR214" s="1646"/>
      <c r="AS214" s="1646"/>
      <c r="AT214" s="1646"/>
      <c r="AU214" s="1646"/>
      <c r="AV214" s="1646"/>
      <c r="AW214" s="1646"/>
      <c r="AX214" s="1646"/>
      <c r="AY214" s="1646"/>
      <c r="AZ214" s="1646"/>
      <c r="BA214" s="1646"/>
      <c r="BB214" s="1646"/>
      <c r="BC214" s="1646"/>
      <c r="BD214" s="1628"/>
      <c r="BE214" s="1629"/>
      <c r="BF214" s="1629"/>
      <c r="BG214" s="1629"/>
      <c r="BH214" s="1629"/>
      <c r="BI214" s="1629"/>
      <c r="BJ214" s="1629"/>
      <c r="BK214" s="1629"/>
      <c r="BL214" s="1629"/>
      <c r="BM214" s="1629"/>
      <c r="BN214" s="1629"/>
      <c r="BO214" s="1629"/>
      <c r="BP214" s="1629"/>
      <c r="BQ214" s="1629"/>
      <c r="BR214" s="1629"/>
      <c r="BS214" s="1629"/>
      <c r="BT214" s="1629"/>
      <c r="BU214" s="1428"/>
      <c r="BV214" s="1638"/>
      <c r="BW214" s="1628"/>
      <c r="BX214" s="1629"/>
      <c r="BY214" s="1629"/>
      <c r="BZ214" s="1629"/>
      <c r="CA214" s="1629"/>
      <c r="CB214" s="1629"/>
      <c r="CC214" s="1629"/>
      <c r="CD214" s="1629"/>
      <c r="CE214" s="1629"/>
      <c r="CF214" s="1629"/>
      <c r="CG214" s="1629"/>
      <c r="CH214" s="1629"/>
      <c r="CI214" s="1629"/>
      <c r="CJ214" s="1629"/>
      <c r="CK214" s="1629"/>
      <c r="CL214" s="1629"/>
      <c r="CM214" s="1629"/>
      <c r="CN214" s="1629"/>
      <c r="CO214" s="1428"/>
      <c r="CP214" s="1429"/>
      <c r="CQ214" s="222"/>
      <c r="CR214" s="222"/>
      <c r="CS214" s="221"/>
    </row>
    <row r="215" spans="1:97" ht="5.25" customHeight="1">
      <c r="A215" s="221"/>
      <c r="B215" s="221"/>
      <c r="C215" s="1666" t="s">
        <v>131</v>
      </c>
      <c r="D215" s="1667"/>
      <c r="E215" s="1667"/>
      <c r="F215" s="1667"/>
      <c r="G215" s="1667"/>
      <c r="H215" s="1667"/>
      <c r="I215" s="1667"/>
      <c r="J215" s="1667"/>
      <c r="K215" s="1667"/>
      <c r="L215" s="1667"/>
      <c r="M215" s="1667"/>
      <c r="N215" s="1667"/>
      <c r="O215" s="1646" t="str">
        <f>IF(収入・所得!O89="","",収入・所得!O89)</f>
        <v/>
      </c>
      <c r="P215" s="1646"/>
      <c r="Q215" s="1646"/>
      <c r="R215" s="1646"/>
      <c r="S215" s="1646"/>
      <c r="T215" s="1646"/>
      <c r="U215" s="1646"/>
      <c r="V215" s="1646"/>
      <c r="W215" s="1646"/>
      <c r="X215" s="1646"/>
      <c r="Y215" s="1646"/>
      <c r="Z215" s="1646"/>
      <c r="AA215" s="1646"/>
      <c r="AB215" s="1646"/>
      <c r="AC215" s="1646"/>
      <c r="AD215" s="1664"/>
      <c r="AE215" s="1607"/>
      <c r="AF215" s="1607"/>
      <c r="AG215" s="1634" t="str">
        <f>IF(収入・所得!B159="","",収入・所得!B159)</f>
        <v/>
      </c>
      <c r="AH215" s="1378"/>
      <c r="AI215" s="1378"/>
      <c r="AJ215" s="1378"/>
      <c r="AK215" s="1378"/>
      <c r="AL215" s="1378"/>
      <c r="AM215" s="1378"/>
      <c r="AN215" s="1378"/>
      <c r="AO215" s="1646" t="str">
        <f>IF(OR(収入・所得!E159&lt;&gt;"",収入・所得!H159&lt;&gt;""),CONCATENATE(収入・所得!E159," ",収入・所得!H159),"")</f>
        <v/>
      </c>
      <c r="AP215" s="1646"/>
      <c r="AQ215" s="1646"/>
      <c r="AR215" s="1646"/>
      <c r="AS215" s="1646"/>
      <c r="AT215" s="1646"/>
      <c r="AU215" s="1646"/>
      <c r="AV215" s="1646"/>
      <c r="AW215" s="1646"/>
      <c r="AX215" s="1646"/>
      <c r="AY215" s="1646"/>
      <c r="AZ215" s="1646"/>
      <c r="BA215" s="1646"/>
      <c r="BB215" s="1646"/>
      <c r="BC215" s="1646"/>
      <c r="BD215" s="1624" t="str">
        <f>IF(収入・所得!M159="","",収入・所得!M159)</f>
        <v/>
      </c>
      <c r="BE215" s="1625"/>
      <c r="BF215" s="1625"/>
      <c r="BG215" s="1625"/>
      <c r="BH215" s="1625"/>
      <c r="BI215" s="1625"/>
      <c r="BJ215" s="1625"/>
      <c r="BK215" s="1625"/>
      <c r="BL215" s="1625"/>
      <c r="BM215" s="1625"/>
      <c r="BN215" s="1625"/>
      <c r="BO215" s="1625"/>
      <c r="BP215" s="1625"/>
      <c r="BQ215" s="1625"/>
      <c r="BR215" s="1625"/>
      <c r="BS215" s="1625"/>
      <c r="BT215" s="1625"/>
      <c r="BU215" s="1367"/>
      <c r="BV215" s="1671"/>
      <c r="BW215" s="1624" t="str">
        <f>IF(収入・所得!P159="","",収入・所得!P159)</f>
        <v/>
      </c>
      <c r="BX215" s="1625"/>
      <c r="BY215" s="1625"/>
      <c r="BZ215" s="1625"/>
      <c r="CA215" s="1625"/>
      <c r="CB215" s="1625"/>
      <c r="CC215" s="1625"/>
      <c r="CD215" s="1625"/>
      <c r="CE215" s="1625"/>
      <c r="CF215" s="1625"/>
      <c r="CG215" s="1625"/>
      <c r="CH215" s="1625"/>
      <c r="CI215" s="1625"/>
      <c r="CJ215" s="1625"/>
      <c r="CK215" s="1625"/>
      <c r="CL215" s="1625"/>
      <c r="CM215" s="1625"/>
      <c r="CN215" s="1625"/>
      <c r="CO215" s="1367"/>
      <c r="CP215" s="1368"/>
      <c r="CQ215" s="222"/>
      <c r="CR215" s="222"/>
      <c r="CS215" s="221"/>
    </row>
    <row r="216" spans="1:97" ht="5.25" customHeight="1">
      <c r="A216" s="221"/>
      <c r="B216" s="221"/>
      <c r="C216" s="1666"/>
      <c r="D216" s="1667"/>
      <c r="E216" s="1667"/>
      <c r="F216" s="1667"/>
      <c r="G216" s="1667"/>
      <c r="H216" s="1667"/>
      <c r="I216" s="1667"/>
      <c r="J216" s="1667"/>
      <c r="K216" s="1667"/>
      <c r="L216" s="1667"/>
      <c r="M216" s="1667"/>
      <c r="N216" s="1667"/>
      <c r="O216" s="1646"/>
      <c r="P216" s="1646"/>
      <c r="Q216" s="1646"/>
      <c r="R216" s="1646"/>
      <c r="S216" s="1646"/>
      <c r="T216" s="1646"/>
      <c r="U216" s="1646"/>
      <c r="V216" s="1646"/>
      <c r="W216" s="1646"/>
      <c r="X216" s="1646"/>
      <c r="Y216" s="1646"/>
      <c r="Z216" s="1646"/>
      <c r="AA216" s="1646"/>
      <c r="AB216" s="1646"/>
      <c r="AC216" s="1646"/>
      <c r="AD216" s="1664"/>
      <c r="AE216" s="1607"/>
      <c r="AF216" s="1607"/>
      <c r="AG216" s="1634"/>
      <c r="AH216" s="1378"/>
      <c r="AI216" s="1378"/>
      <c r="AJ216" s="1378"/>
      <c r="AK216" s="1378"/>
      <c r="AL216" s="1378"/>
      <c r="AM216" s="1378"/>
      <c r="AN216" s="1378"/>
      <c r="AO216" s="1646"/>
      <c r="AP216" s="1646"/>
      <c r="AQ216" s="1646"/>
      <c r="AR216" s="1646"/>
      <c r="AS216" s="1646"/>
      <c r="AT216" s="1646"/>
      <c r="AU216" s="1646"/>
      <c r="AV216" s="1646"/>
      <c r="AW216" s="1646"/>
      <c r="AX216" s="1646"/>
      <c r="AY216" s="1646"/>
      <c r="AZ216" s="1646"/>
      <c r="BA216" s="1646"/>
      <c r="BB216" s="1646"/>
      <c r="BC216" s="1646"/>
      <c r="BD216" s="1626"/>
      <c r="BE216" s="1627"/>
      <c r="BF216" s="1627"/>
      <c r="BG216" s="1627"/>
      <c r="BH216" s="1627"/>
      <c r="BI216" s="1627"/>
      <c r="BJ216" s="1627"/>
      <c r="BK216" s="1627"/>
      <c r="BL216" s="1627"/>
      <c r="BM216" s="1627"/>
      <c r="BN216" s="1627"/>
      <c r="BO216" s="1627"/>
      <c r="BP216" s="1627"/>
      <c r="BQ216" s="1627"/>
      <c r="BR216" s="1627"/>
      <c r="BS216" s="1627"/>
      <c r="BT216" s="1627"/>
      <c r="BU216" s="1672"/>
      <c r="BV216" s="1673"/>
      <c r="BW216" s="1626"/>
      <c r="BX216" s="1627"/>
      <c r="BY216" s="1627"/>
      <c r="BZ216" s="1627"/>
      <c r="CA216" s="1627"/>
      <c r="CB216" s="1627"/>
      <c r="CC216" s="1627"/>
      <c r="CD216" s="1627"/>
      <c r="CE216" s="1627"/>
      <c r="CF216" s="1627"/>
      <c r="CG216" s="1627"/>
      <c r="CH216" s="1627"/>
      <c r="CI216" s="1627"/>
      <c r="CJ216" s="1627"/>
      <c r="CK216" s="1627"/>
      <c r="CL216" s="1627"/>
      <c r="CM216" s="1627"/>
      <c r="CN216" s="1627"/>
      <c r="CO216" s="1672"/>
      <c r="CP216" s="1676"/>
      <c r="CQ216" s="222"/>
      <c r="CR216" s="222"/>
      <c r="CS216" s="221"/>
    </row>
    <row r="217" spans="1:97" ht="5.25" customHeight="1">
      <c r="A217" s="221"/>
      <c r="B217" s="221"/>
      <c r="C217" s="1666"/>
      <c r="D217" s="1667"/>
      <c r="E217" s="1667"/>
      <c r="F217" s="1667"/>
      <c r="G217" s="1667"/>
      <c r="H217" s="1667"/>
      <c r="I217" s="1667"/>
      <c r="J217" s="1667"/>
      <c r="K217" s="1667"/>
      <c r="L217" s="1667"/>
      <c r="M217" s="1667"/>
      <c r="N217" s="1667"/>
      <c r="O217" s="1646"/>
      <c r="P217" s="1646"/>
      <c r="Q217" s="1646"/>
      <c r="R217" s="1646"/>
      <c r="S217" s="1646"/>
      <c r="T217" s="1646"/>
      <c r="U217" s="1646"/>
      <c r="V217" s="1646"/>
      <c r="W217" s="1646"/>
      <c r="X217" s="1646"/>
      <c r="Y217" s="1646"/>
      <c r="Z217" s="1646"/>
      <c r="AA217" s="1646"/>
      <c r="AB217" s="1646"/>
      <c r="AC217" s="1646"/>
      <c r="AD217" s="1664"/>
      <c r="AE217" s="1607"/>
      <c r="AF217" s="1607"/>
      <c r="AG217" s="1634"/>
      <c r="AH217" s="1378"/>
      <c r="AI217" s="1378"/>
      <c r="AJ217" s="1378"/>
      <c r="AK217" s="1378"/>
      <c r="AL217" s="1378"/>
      <c r="AM217" s="1378"/>
      <c r="AN217" s="1378"/>
      <c r="AO217" s="1646"/>
      <c r="AP217" s="1646"/>
      <c r="AQ217" s="1646"/>
      <c r="AR217" s="1646"/>
      <c r="AS217" s="1646"/>
      <c r="AT217" s="1646"/>
      <c r="AU217" s="1646"/>
      <c r="AV217" s="1646"/>
      <c r="AW217" s="1646"/>
      <c r="AX217" s="1646"/>
      <c r="AY217" s="1646"/>
      <c r="AZ217" s="1646"/>
      <c r="BA217" s="1646"/>
      <c r="BB217" s="1646"/>
      <c r="BC217" s="1646"/>
      <c r="BD217" s="1626"/>
      <c r="BE217" s="1627"/>
      <c r="BF217" s="1627"/>
      <c r="BG217" s="1627"/>
      <c r="BH217" s="1627"/>
      <c r="BI217" s="1627"/>
      <c r="BJ217" s="1627"/>
      <c r="BK217" s="1627"/>
      <c r="BL217" s="1627"/>
      <c r="BM217" s="1627"/>
      <c r="BN217" s="1627"/>
      <c r="BO217" s="1627"/>
      <c r="BP217" s="1627"/>
      <c r="BQ217" s="1627"/>
      <c r="BR217" s="1627"/>
      <c r="BS217" s="1627"/>
      <c r="BT217" s="1627"/>
      <c r="BU217" s="1672"/>
      <c r="BV217" s="1673"/>
      <c r="BW217" s="1626"/>
      <c r="BX217" s="1627"/>
      <c r="BY217" s="1627"/>
      <c r="BZ217" s="1627"/>
      <c r="CA217" s="1627"/>
      <c r="CB217" s="1627"/>
      <c r="CC217" s="1627"/>
      <c r="CD217" s="1627"/>
      <c r="CE217" s="1627"/>
      <c r="CF217" s="1627"/>
      <c r="CG217" s="1627"/>
      <c r="CH217" s="1627"/>
      <c r="CI217" s="1627"/>
      <c r="CJ217" s="1627"/>
      <c r="CK217" s="1627"/>
      <c r="CL217" s="1627"/>
      <c r="CM217" s="1627"/>
      <c r="CN217" s="1627"/>
      <c r="CO217" s="1672"/>
      <c r="CP217" s="1676"/>
      <c r="CQ217" s="222"/>
      <c r="CR217" s="222"/>
      <c r="CS217" s="221"/>
    </row>
    <row r="218" spans="1:97" ht="5.25" customHeight="1">
      <c r="A218" s="221"/>
      <c r="B218" s="221"/>
      <c r="C218" s="1668"/>
      <c r="D218" s="1669"/>
      <c r="E218" s="1669"/>
      <c r="F218" s="1669"/>
      <c r="G218" s="1669"/>
      <c r="H218" s="1669"/>
      <c r="I218" s="1669"/>
      <c r="J218" s="1669"/>
      <c r="K218" s="1669"/>
      <c r="L218" s="1669"/>
      <c r="M218" s="1669"/>
      <c r="N218" s="1669"/>
      <c r="O218" s="1647"/>
      <c r="P218" s="1647"/>
      <c r="Q218" s="1647"/>
      <c r="R218" s="1647"/>
      <c r="S218" s="1647"/>
      <c r="T218" s="1647"/>
      <c r="U218" s="1647"/>
      <c r="V218" s="1647"/>
      <c r="W218" s="1647"/>
      <c r="X218" s="1647"/>
      <c r="Y218" s="1647"/>
      <c r="Z218" s="1647"/>
      <c r="AA218" s="1647"/>
      <c r="AB218" s="1647"/>
      <c r="AC218" s="1647"/>
      <c r="AD218" s="1670"/>
      <c r="AE218" s="1607"/>
      <c r="AF218" s="1607"/>
      <c r="AG218" s="1645"/>
      <c r="AH218" s="1501"/>
      <c r="AI218" s="1501"/>
      <c r="AJ218" s="1501"/>
      <c r="AK218" s="1501"/>
      <c r="AL218" s="1501"/>
      <c r="AM218" s="1501"/>
      <c r="AN218" s="1501"/>
      <c r="AO218" s="1647"/>
      <c r="AP218" s="1647"/>
      <c r="AQ218" s="1647"/>
      <c r="AR218" s="1647"/>
      <c r="AS218" s="1647"/>
      <c r="AT218" s="1647"/>
      <c r="AU218" s="1647"/>
      <c r="AV218" s="1647"/>
      <c r="AW218" s="1647"/>
      <c r="AX218" s="1647"/>
      <c r="AY218" s="1647"/>
      <c r="AZ218" s="1647"/>
      <c r="BA218" s="1647"/>
      <c r="BB218" s="1647"/>
      <c r="BC218" s="1647"/>
      <c r="BD218" s="1648"/>
      <c r="BE218" s="1649"/>
      <c r="BF218" s="1649"/>
      <c r="BG218" s="1649"/>
      <c r="BH218" s="1649"/>
      <c r="BI218" s="1649"/>
      <c r="BJ218" s="1649"/>
      <c r="BK218" s="1649"/>
      <c r="BL218" s="1649"/>
      <c r="BM218" s="1649"/>
      <c r="BN218" s="1649"/>
      <c r="BO218" s="1649"/>
      <c r="BP218" s="1649"/>
      <c r="BQ218" s="1649"/>
      <c r="BR218" s="1649"/>
      <c r="BS218" s="1649"/>
      <c r="BT218" s="1649"/>
      <c r="BU218" s="1674"/>
      <c r="BV218" s="1675"/>
      <c r="BW218" s="1648"/>
      <c r="BX218" s="1649"/>
      <c r="BY218" s="1649"/>
      <c r="BZ218" s="1649"/>
      <c r="CA218" s="1649"/>
      <c r="CB218" s="1649"/>
      <c r="CC218" s="1649"/>
      <c r="CD218" s="1649"/>
      <c r="CE218" s="1649"/>
      <c r="CF218" s="1649"/>
      <c r="CG218" s="1649"/>
      <c r="CH218" s="1649"/>
      <c r="CI218" s="1649"/>
      <c r="CJ218" s="1649"/>
      <c r="CK218" s="1649"/>
      <c r="CL218" s="1649"/>
      <c r="CM218" s="1649"/>
      <c r="CN218" s="1649"/>
      <c r="CO218" s="1674"/>
      <c r="CP218" s="1677"/>
      <c r="CQ218" s="222"/>
      <c r="CR218" s="222"/>
      <c r="CS218" s="221"/>
    </row>
    <row r="219" spans="1:97" ht="5.25" customHeight="1">
      <c r="A219" s="221"/>
      <c r="B219" s="221"/>
      <c r="C219" s="1678"/>
      <c r="D219" s="1678"/>
      <c r="E219" s="1678"/>
      <c r="F219" s="1678"/>
      <c r="G219" s="1678"/>
      <c r="H219" s="1678"/>
      <c r="I219" s="1678"/>
      <c r="J219" s="1678"/>
      <c r="K219" s="1678"/>
      <c r="L219" s="1678"/>
      <c r="M219" s="1678"/>
      <c r="N219" s="1678"/>
      <c r="O219" s="1678"/>
      <c r="P219" s="1678"/>
      <c r="Q219" s="1678"/>
      <c r="R219" s="1678"/>
      <c r="S219" s="1678"/>
      <c r="T219" s="1678"/>
      <c r="U219" s="1678"/>
      <c r="V219" s="1678"/>
      <c r="W219" s="1678"/>
      <c r="X219" s="1678"/>
      <c r="Y219" s="1678"/>
      <c r="Z219" s="1678"/>
      <c r="AA219" s="1678"/>
      <c r="AB219" s="1678"/>
      <c r="AC219" s="1678"/>
      <c r="AD219" s="1678"/>
      <c r="AE219" s="1678"/>
      <c r="AF219" s="1678"/>
      <c r="AG219" s="1678"/>
      <c r="AH219" s="1678"/>
      <c r="AI219" s="1678"/>
      <c r="AJ219" s="1678"/>
      <c r="AK219" s="1678"/>
      <c r="AL219" s="1678"/>
      <c r="AM219" s="1678"/>
      <c r="AN219" s="1678"/>
      <c r="AO219" s="1678"/>
      <c r="AP219" s="1678"/>
      <c r="AQ219" s="1678"/>
      <c r="AR219" s="1678"/>
      <c r="AS219" s="1678"/>
      <c r="AT219" s="1678"/>
      <c r="AU219" s="1678"/>
      <c r="AV219" s="1678"/>
      <c r="AW219" s="1678"/>
      <c r="AX219" s="1678"/>
      <c r="AY219" s="1678"/>
      <c r="AZ219" s="1678"/>
      <c r="BA219" s="1678"/>
      <c r="BB219" s="1678"/>
      <c r="BC219" s="1678"/>
      <c r="BD219" s="1678"/>
      <c r="BE219" s="1678"/>
      <c r="BF219" s="1678"/>
      <c r="BG219" s="1678"/>
      <c r="BH219" s="1678"/>
      <c r="BI219" s="1678"/>
      <c r="BJ219" s="1678"/>
      <c r="BK219" s="1678"/>
      <c r="BL219" s="1678"/>
      <c r="BM219" s="1678"/>
      <c r="BN219" s="1678"/>
      <c r="BO219" s="1678"/>
      <c r="BP219" s="1678"/>
      <c r="BQ219" s="1678"/>
      <c r="BR219" s="1678"/>
      <c r="BS219" s="1678"/>
      <c r="BT219" s="1678"/>
      <c r="BU219" s="1678"/>
      <c r="BV219" s="1678"/>
      <c r="BW219" s="1678"/>
      <c r="BX219" s="1678"/>
      <c r="BY219" s="1678"/>
      <c r="BZ219" s="1678"/>
      <c r="CA219" s="1678"/>
      <c r="CB219" s="1678"/>
      <c r="CC219" s="1678"/>
      <c r="CD219" s="1678"/>
      <c r="CE219" s="1678"/>
      <c r="CF219" s="1678"/>
      <c r="CG219" s="1678"/>
      <c r="CH219" s="1678"/>
      <c r="CI219" s="1678"/>
      <c r="CJ219" s="1678"/>
      <c r="CK219" s="1678"/>
      <c r="CL219" s="1678"/>
      <c r="CM219" s="1678"/>
      <c r="CN219" s="1678"/>
      <c r="CO219" s="1678"/>
      <c r="CP219" s="1678"/>
      <c r="CQ219" s="222"/>
      <c r="CR219" s="222"/>
      <c r="CS219" s="221"/>
    </row>
    <row r="220" spans="1:97" ht="5.25" customHeight="1">
      <c r="A220" s="221"/>
      <c r="B220" s="221"/>
      <c r="C220" s="1678"/>
      <c r="D220" s="1678"/>
      <c r="E220" s="1678"/>
      <c r="F220" s="1678"/>
      <c r="G220" s="1678"/>
      <c r="H220" s="1678"/>
      <c r="I220" s="1678"/>
      <c r="J220" s="1678"/>
      <c r="K220" s="1678"/>
      <c r="L220" s="1678"/>
      <c r="M220" s="1678"/>
      <c r="N220" s="1678"/>
      <c r="O220" s="1678"/>
      <c r="P220" s="1678"/>
      <c r="Q220" s="1678"/>
      <c r="R220" s="1678"/>
      <c r="S220" s="1678"/>
      <c r="T220" s="1678"/>
      <c r="U220" s="1678"/>
      <c r="V220" s="1678"/>
      <c r="W220" s="1678"/>
      <c r="X220" s="1678"/>
      <c r="Y220" s="1678"/>
      <c r="Z220" s="1678"/>
      <c r="AA220" s="1678"/>
      <c r="AB220" s="1678"/>
      <c r="AC220" s="1678"/>
      <c r="AD220" s="1678"/>
      <c r="AE220" s="1678"/>
      <c r="AF220" s="1678"/>
      <c r="AG220" s="1678"/>
      <c r="AH220" s="1678"/>
      <c r="AI220" s="1678"/>
      <c r="AJ220" s="1678"/>
      <c r="AK220" s="1678"/>
      <c r="AL220" s="1678"/>
      <c r="AM220" s="1678"/>
      <c r="AN220" s="1678"/>
      <c r="AO220" s="1678"/>
      <c r="AP220" s="1678"/>
      <c r="AQ220" s="1678"/>
      <c r="AR220" s="1678"/>
      <c r="AS220" s="1678"/>
      <c r="AT220" s="1678"/>
      <c r="AU220" s="1678"/>
      <c r="AV220" s="1678"/>
      <c r="AW220" s="1678"/>
      <c r="AX220" s="1678"/>
      <c r="AY220" s="1678"/>
      <c r="AZ220" s="1678"/>
      <c r="BA220" s="1678"/>
      <c r="BB220" s="1678"/>
      <c r="BC220" s="1678"/>
      <c r="BD220" s="1678"/>
      <c r="BE220" s="1678"/>
      <c r="BF220" s="1678"/>
      <c r="BG220" s="1678"/>
      <c r="BH220" s="1678"/>
      <c r="BI220" s="1678"/>
      <c r="BJ220" s="1678"/>
      <c r="BK220" s="1678"/>
      <c r="BL220" s="1678"/>
      <c r="BM220" s="1678"/>
      <c r="BN220" s="1678"/>
      <c r="BO220" s="1678"/>
      <c r="BP220" s="1678"/>
      <c r="BQ220" s="1678"/>
      <c r="BR220" s="1678"/>
      <c r="BS220" s="1678"/>
      <c r="BT220" s="1678"/>
      <c r="BU220" s="1678"/>
      <c r="BV220" s="1678"/>
      <c r="BW220" s="1678"/>
      <c r="BX220" s="1678"/>
      <c r="BY220" s="1678"/>
      <c r="BZ220" s="1678"/>
      <c r="CA220" s="1678"/>
      <c r="CB220" s="1678"/>
      <c r="CC220" s="1678"/>
      <c r="CD220" s="1678"/>
      <c r="CE220" s="1678"/>
      <c r="CF220" s="1678"/>
      <c r="CG220" s="1678"/>
      <c r="CH220" s="1678"/>
      <c r="CI220" s="1678"/>
      <c r="CJ220" s="1678"/>
      <c r="CK220" s="1678"/>
      <c r="CL220" s="1678"/>
      <c r="CM220" s="1678"/>
      <c r="CN220" s="1678"/>
      <c r="CO220" s="1678"/>
      <c r="CP220" s="1678"/>
      <c r="CQ220" s="222"/>
      <c r="CR220" s="222"/>
      <c r="CS220" s="221"/>
    </row>
    <row r="221" spans="1:97" ht="5.25" customHeight="1">
      <c r="A221" s="221"/>
      <c r="B221" s="221"/>
      <c r="C221" s="1606" t="s">
        <v>130</v>
      </c>
      <c r="D221" s="1606"/>
      <c r="E221" s="1606"/>
      <c r="F221" s="1606"/>
      <c r="G221" s="1606"/>
      <c r="H221" s="1606"/>
      <c r="I221" s="1606"/>
      <c r="J221" s="1606"/>
      <c r="K221" s="1606"/>
      <c r="L221" s="1606"/>
      <c r="M221" s="1606"/>
      <c r="N221" s="1606"/>
      <c r="O221" s="1606"/>
      <c r="P221" s="1606"/>
      <c r="Q221" s="1606"/>
      <c r="R221" s="1606"/>
      <c r="S221" s="1606"/>
      <c r="T221" s="1606"/>
      <c r="U221" s="1606"/>
      <c r="V221" s="1606"/>
      <c r="W221" s="1606"/>
      <c r="X221" s="1606"/>
      <c r="Y221" s="1606"/>
      <c r="Z221" s="1606"/>
      <c r="AA221" s="1606"/>
      <c r="AB221" s="1606"/>
      <c r="AC221" s="1606"/>
      <c r="AD221" s="1606"/>
      <c r="AE221" s="1606"/>
      <c r="AF221" s="1606"/>
      <c r="AG221" s="1606"/>
      <c r="AH221" s="1606"/>
      <c r="AI221" s="1606"/>
      <c r="AJ221" s="1606"/>
      <c r="AK221" s="1606"/>
      <c r="AL221" s="1606"/>
      <c r="AM221" s="1606"/>
      <c r="AN221" s="1606"/>
      <c r="AO221" s="1606"/>
      <c r="AP221" s="1606"/>
      <c r="AQ221" s="1606"/>
      <c r="AR221" s="1606"/>
      <c r="AS221" s="1606"/>
      <c r="AT221" s="1606"/>
      <c r="AU221" s="1606"/>
      <c r="AV221" s="1606"/>
      <c r="AW221" s="1606"/>
      <c r="AX221" s="1606"/>
      <c r="AY221" s="1606"/>
      <c r="AZ221" s="1606"/>
      <c r="BA221" s="1606"/>
      <c r="BB221" s="1606"/>
      <c r="BC221" s="1606"/>
      <c r="BD221" s="1606"/>
      <c r="BE221" s="1606"/>
      <c r="BF221" s="1606"/>
      <c r="BG221" s="1606"/>
      <c r="BH221" s="1606"/>
      <c r="BI221" s="1606"/>
      <c r="BJ221" s="1606"/>
      <c r="BK221" s="1606"/>
      <c r="BL221" s="1606"/>
      <c r="BM221" s="1606"/>
      <c r="BN221" s="1606"/>
      <c r="BO221" s="1606"/>
      <c r="BP221" s="1606"/>
      <c r="BQ221" s="1606"/>
      <c r="BR221" s="1606"/>
      <c r="BS221" s="1606"/>
      <c r="BT221" s="1606"/>
      <c r="BU221" s="1606"/>
      <c r="BV221" s="1606"/>
      <c r="BW221" s="1606"/>
      <c r="BX221" s="1606"/>
      <c r="BY221" s="1606"/>
      <c r="BZ221" s="1606"/>
      <c r="CA221" s="1606"/>
      <c r="CB221" s="1606"/>
      <c r="CC221" s="1606"/>
      <c r="CD221" s="1606"/>
      <c r="CE221" s="1606"/>
      <c r="CF221" s="1606"/>
      <c r="CG221" s="1606"/>
      <c r="CH221" s="1606"/>
      <c r="CI221" s="1606"/>
      <c r="CJ221" s="1606"/>
      <c r="CK221" s="1606"/>
      <c r="CL221" s="1606"/>
      <c r="CM221" s="1606"/>
      <c r="CN221" s="1606"/>
      <c r="CO221" s="1606"/>
      <c r="CP221" s="1606"/>
      <c r="CQ221" s="222"/>
      <c r="CR221" s="222"/>
      <c r="CS221" s="221"/>
    </row>
    <row r="222" spans="1:97" ht="5.25" customHeight="1">
      <c r="A222" s="221"/>
      <c r="B222" s="221"/>
      <c r="C222" s="1606"/>
      <c r="D222" s="1606"/>
      <c r="E222" s="1606"/>
      <c r="F222" s="1606"/>
      <c r="G222" s="1606"/>
      <c r="H222" s="1606"/>
      <c r="I222" s="1606"/>
      <c r="J222" s="1606"/>
      <c r="K222" s="1606"/>
      <c r="L222" s="1606"/>
      <c r="M222" s="1606"/>
      <c r="N222" s="1606"/>
      <c r="O222" s="1606"/>
      <c r="P222" s="1606"/>
      <c r="Q222" s="1606"/>
      <c r="R222" s="1606"/>
      <c r="S222" s="1606"/>
      <c r="T222" s="1606"/>
      <c r="U222" s="1606"/>
      <c r="V222" s="1606"/>
      <c r="W222" s="1606"/>
      <c r="X222" s="1606"/>
      <c r="Y222" s="1606"/>
      <c r="Z222" s="1606"/>
      <c r="AA222" s="1606"/>
      <c r="AB222" s="1606"/>
      <c r="AC222" s="1606"/>
      <c r="AD222" s="1606"/>
      <c r="AE222" s="1606"/>
      <c r="AF222" s="1606"/>
      <c r="AG222" s="1606"/>
      <c r="AH222" s="1606"/>
      <c r="AI222" s="1606"/>
      <c r="AJ222" s="1606"/>
      <c r="AK222" s="1606"/>
      <c r="AL222" s="1606"/>
      <c r="AM222" s="1606"/>
      <c r="AN222" s="1606"/>
      <c r="AO222" s="1606"/>
      <c r="AP222" s="1606"/>
      <c r="AQ222" s="1606"/>
      <c r="AR222" s="1606"/>
      <c r="AS222" s="1606"/>
      <c r="AT222" s="1606"/>
      <c r="AU222" s="1606"/>
      <c r="AV222" s="1606"/>
      <c r="AW222" s="1606"/>
      <c r="AX222" s="1606"/>
      <c r="AY222" s="1606"/>
      <c r="AZ222" s="1606"/>
      <c r="BA222" s="1606"/>
      <c r="BB222" s="1606"/>
      <c r="BC222" s="1606"/>
      <c r="BD222" s="1606"/>
      <c r="BE222" s="1606"/>
      <c r="BF222" s="1606"/>
      <c r="BG222" s="1606"/>
      <c r="BH222" s="1606"/>
      <c r="BI222" s="1606"/>
      <c r="BJ222" s="1606"/>
      <c r="BK222" s="1606"/>
      <c r="BL222" s="1606"/>
      <c r="BM222" s="1606"/>
      <c r="BN222" s="1606"/>
      <c r="BO222" s="1606"/>
      <c r="BP222" s="1606"/>
      <c r="BQ222" s="1606"/>
      <c r="BR222" s="1606"/>
      <c r="BS222" s="1606"/>
      <c r="BT222" s="1606"/>
      <c r="BU222" s="1606"/>
      <c r="BV222" s="1606"/>
      <c r="BW222" s="1606"/>
      <c r="BX222" s="1606"/>
      <c r="BY222" s="1606"/>
      <c r="BZ222" s="1606"/>
      <c r="CA222" s="1606"/>
      <c r="CB222" s="1606"/>
      <c r="CC222" s="1606"/>
      <c r="CD222" s="1606"/>
      <c r="CE222" s="1606"/>
      <c r="CF222" s="1606"/>
      <c r="CG222" s="1606"/>
      <c r="CH222" s="1606"/>
      <c r="CI222" s="1606"/>
      <c r="CJ222" s="1606"/>
      <c r="CK222" s="1606"/>
      <c r="CL222" s="1606"/>
      <c r="CM222" s="1606"/>
      <c r="CN222" s="1606"/>
      <c r="CO222" s="1606"/>
      <c r="CP222" s="1606"/>
      <c r="CQ222" s="222"/>
      <c r="CR222" s="222"/>
      <c r="CS222" s="221"/>
    </row>
    <row r="223" spans="1:97" ht="5.25" customHeight="1">
      <c r="A223" s="221"/>
      <c r="B223" s="221"/>
      <c r="C223" s="1606"/>
      <c r="D223" s="1606"/>
      <c r="E223" s="1606"/>
      <c r="F223" s="1606"/>
      <c r="G223" s="1606"/>
      <c r="H223" s="1606"/>
      <c r="I223" s="1606"/>
      <c r="J223" s="1606"/>
      <c r="K223" s="1606"/>
      <c r="L223" s="1606"/>
      <c r="M223" s="1606"/>
      <c r="N223" s="1606"/>
      <c r="O223" s="1606"/>
      <c r="P223" s="1606"/>
      <c r="Q223" s="1606"/>
      <c r="R223" s="1606"/>
      <c r="S223" s="1606"/>
      <c r="T223" s="1606"/>
      <c r="U223" s="1606"/>
      <c r="V223" s="1606"/>
      <c r="W223" s="1606"/>
      <c r="X223" s="1606"/>
      <c r="Y223" s="1606"/>
      <c r="Z223" s="1606"/>
      <c r="AA223" s="1606"/>
      <c r="AB223" s="1606"/>
      <c r="AC223" s="1606"/>
      <c r="AD223" s="1606"/>
      <c r="AE223" s="1606"/>
      <c r="AF223" s="1606"/>
      <c r="AG223" s="1606"/>
      <c r="AH223" s="1606"/>
      <c r="AI223" s="1606"/>
      <c r="AJ223" s="1606"/>
      <c r="AK223" s="1606"/>
      <c r="AL223" s="1606"/>
      <c r="AM223" s="1606"/>
      <c r="AN223" s="1606"/>
      <c r="AO223" s="1606"/>
      <c r="AP223" s="1606"/>
      <c r="AQ223" s="1606"/>
      <c r="AR223" s="1606"/>
      <c r="AS223" s="1606"/>
      <c r="AT223" s="1606"/>
      <c r="AU223" s="1606"/>
      <c r="AV223" s="1606"/>
      <c r="AW223" s="1606"/>
      <c r="AX223" s="1606"/>
      <c r="AY223" s="1606"/>
      <c r="AZ223" s="1606"/>
      <c r="BA223" s="1606"/>
      <c r="BB223" s="1606"/>
      <c r="BC223" s="1606"/>
      <c r="BD223" s="1606"/>
      <c r="BE223" s="1606"/>
      <c r="BF223" s="1606"/>
      <c r="BG223" s="1606"/>
      <c r="BH223" s="1606"/>
      <c r="BI223" s="1606"/>
      <c r="BJ223" s="1606"/>
      <c r="BK223" s="1606"/>
      <c r="BL223" s="1606"/>
      <c r="BM223" s="1606"/>
      <c r="BN223" s="1606"/>
      <c r="BO223" s="1606"/>
      <c r="BP223" s="1606"/>
      <c r="BQ223" s="1606"/>
      <c r="BR223" s="1606"/>
      <c r="BS223" s="1606"/>
      <c r="BT223" s="1606"/>
      <c r="BU223" s="1606"/>
      <c r="BV223" s="1606"/>
      <c r="BW223" s="1606"/>
      <c r="BX223" s="1606"/>
      <c r="BY223" s="1606"/>
      <c r="BZ223" s="1606"/>
      <c r="CA223" s="1606"/>
      <c r="CB223" s="1606"/>
      <c r="CC223" s="1606"/>
      <c r="CD223" s="1606"/>
      <c r="CE223" s="1606"/>
      <c r="CF223" s="1606"/>
      <c r="CG223" s="1606"/>
      <c r="CH223" s="1606"/>
      <c r="CI223" s="1606"/>
      <c r="CJ223" s="1606"/>
      <c r="CK223" s="1606"/>
      <c r="CL223" s="1606"/>
      <c r="CM223" s="1606"/>
      <c r="CN223" s="1606"/>
      <c r="CO223" s="1606"/>
      <c r="CP223" s="1606"/>
      <c r="CQ223" s="222"/>
      <c r="CR223" s="222"/>
      <c r="CS223" s="221"/>
    </row>
    <row r="224" spans="1:97" ht="5.25" customHeight="1">
      <c r="A224" s="221"/>
      <c r="B224" s="221"/>
      <c r="C224" s="1679"/>
      <c r="D224" s="1680"/>
      <c r="E224" s="1680"/>
      <c r="F224" s="1680"/>
      <c r="G224" s="1680"/>
      <c r="H224" s="1680"/>
      <c r="I224" s="1680"/>
      <c r="J224" s="1680"/>
      <c r="K224" s="1680"/>
      <c r="L224" s="1680"/>
      <c r="M224" s="1680"/>
      <c r="N224" s="1680"/>
      <c r="O224" s="1680"/>
      <c r="P224" s="1680"/>
      <c r="Q224" s="1621" t="s">
        <v>129</v>
      </c>
      <c r="R224" s="1621"/>
      <c r="S224" s="1621"/>
      <c r="T224" s="1621"/>
      <c r="U224" s="1621"/>
      <c r="V224" s="1621"/>
      <c r="W224" s="1621"/>
      <c r="X224" s="1621"/>
      <c r="Y224" s="1621"/>
      <c r="Z224" s="1621"/>
      <c r="AA224" s="1621"/>
      <c r="AB224" s="1621"/>
      <c r="AC224" s="1621"/>
      <c r="AD224" s="1621"/>
      <c r="AE224" s="1621"/>
      <c r="AF224" s="1621" t="s">
        <v>128</v>
      </c>
      <c r="AG224" s="1621"/>
      <c r="AH224" s="1621"/>
      <c r="AI224" s="1621"/>
      <c r="AJ224" s="1621"/>
      <c r="AK224" s="1621"/>
      <c r="AL224" s="1621"/>
      <c r="AM224" s="1621"/>
      <c r="AN224" s="1621"/>
      <c r="AO224" s="1621"/>
      <c r="AP224" s="1621"/>
      <c r="AQ224" s="1621"/>
      <c r="AR224" s="1621"/>
      <c r="AS224" s="1621"/>
      <c r="AT224" s="1621"/>
      <c r="AU224" s="1652"/>
      <c r="AV224" s="1652"/>
      <c r="AW224" s="1652"/>
      <c r="AX224" s="1652"/>
      <c r="AY224" s="1652"/>
      <c r="AZ224" s="1652"/>
      <c r="BA224" s="1652"/>
      <c r="BB224" s="1652"/>
      <c r="BC224" s="1652"/>
      <c r="BD224" s="1652"/>
      <c r="BE224" s="1652"/>
      <c r="BF224" s="1652"/>
      <c r="BG224" s="1652"/>
      <c r="BH224" s="1652"/>
      <c r="BI224" s="1652"/>
      <c r="BJ224" s="1621" t="s">
        <v>127</v>
      </c>
      <c r="BK224" s="1621"/>
      <c r="BL224" s="1621"/>
      <c r="BM224" s="1621"/>
      <c r="BN224" s="1621"/>
      <c r="BO224" s="1621"/>
      <c r="BP224" s="1621"/>
      <c r="BQ224" s="1621"/>
      <c r="BR224" s="1621"/>
      <c r="BS224" s="1621"/>
      <c r="BT224" s="1621"/>
      <c r="BU224" s="1621"/>
      <c r="BV224" s="1621"/>
      <c r="BW224" s="1621"/>
      <c r="BX224" s="1621"/>
      <c r="BY224" s="1652"/>
      <c r="BZ224" s="1652"/>
      <c r="CA224" s="1652"/>
      <c r="CB224" s="1652"/>
      <c r="CC224" s="1652"/>
      <c r="CD224" s="1652"/>
      <c r="CE224" s="1652"/>
      <c r="CF224" s="1652"/>
      <c r="CG224" s="1652"/>
      <c r="CH224" s="1652"/>
      <c r="CI224" s="1652"/>
      <c r="CJ224" s="1652"/>
      <c r="CK224" s="1652"/>
      <c r="CL224" s="1652"/>
      <c r="CM224" s="1652"/>
      <c r="CN224" s="1652"/>
      <c r="CO224" s="1652"/>
      <c r="CP224" s="1683"/>
      <c r="CQ224" s="222"/>
      <c r="CR224" s="222"/>
      <c r="CS224" s="221"/>
    </row>
    <row r="225" spans="1:97" ht="5.25" customHeight="1">
      <c r="A225" s="221"/>
      <c r="B225" s="221"/>
      <c r="C225" s="1681"/>
      <c r="D225" s="1682"/>
      <c r="E225" s="1682"/>
      <c r="F225" s="1682"/>
      <c r="G225" s="1682"/>
      <c r="H225" s="1682"/>
      <c r="I225" s="1682"/>
      <c r="J225" s="1682"/>
      <c r="K225" s="1682"/>
      <c r="L225" s="1682"/>
      <c r="M225" s="1682"/>
      <c r="N225" s="1682"/>
      <c r="O225" s="1682"/>
      <c r="P225" s="1682"/>
      <c r="Q225" s="1573"/>
      <c r="R225" s="1573"/>
      <c r="S225" s="1573"/>
      <c r="T225" s="1573"/>
      <c r="U225" s="1573"/>
      <c r="V225" s="1573"/>
      <c r="W225" s="1573"/>
      <c r="X225" s="1573"/>
      <c r="Y225" s="1573"/>
      <c r="Z225" s="1573"/>
      <c r="AA225" s="1573"/>
      <c r="AB225" s="1573"/>
      <c r="AC225" s="1573"/>
      <c r="AD225" s="1573"/>
      <c r="AE225" s="1573"/>
      <c r="AF225" s="1573"/>
      <c r="AG225" s="1573"/>
      <c r="AH225" s="1573"/>
      <c r="AI225" s="1573"/>
      <c r="AJ225" s="1573"/>
      <c r="AK225" s="1573"/>
      <c r="AL225" s="1573"/>
      <c r="AM225" s="1573"/>
      <c r="AN225" s="1573"/>
      <c r="AO225" s="1573"/>
      <c r="AP225" s="1573"/>
      <c r="AQ225" s="1573"/>
      <c r="AR225" s="1573"/>
      <c r="AS225" s="1573"/>
      <c r="AT225" s="1573"/>
      <c r="AU225" s="1654"/>
      <c r="AV225" s="1654"/>
      <c r="AW225" s="1654"/>
      <c r="AX225" s="1654"/>
      <c r="AY225" s="1654"/>
      <c r="AZ225" s="1654"/>
      <c r="BA225" s="1654"/>
      <c r="BB225" s="1654"/>
      <c r="BC225" s="1654"/>
      <c r="BD225" s="1654"/>
      <c r="BE225" s="1654"/>
      <c r="BF225" s="1654"/>
      <c r="BG225" s="1654"/>
      <c r="BH225" s="1654"/>
      <c r="BI225" s="1654"/>
      <c r="BJ225" s="1573"/>
      <c r="BK225" s="1573"/>
      <c r="BL225" s="1573"/>
      <c r="BM225" s="1573"/>
      <c r="BN225" s="1573"/>
      <c r="BO225" s="1573"/>
      <c r="BP225" s="1573"/>
      <c r="BQ225" s="1573"/>
      <c r="BR225" s="1573"/>
      <c r="BS225" s="1573"/>
      <c r="BT225" s="1573"/>
      <c r="BU225" s="1573"/>
      <c r="BV225" s="1573"/>
      <c r="BW225" s="1573"/>
      <c r="BX225" s="1573"/>
      <c r="BY225" s="1654"/>
      <c r="BZ225" s="1654"/>
      <c r="CA225" s="1654"/>
      <c r="CB225" s="1654"/>
      <c r="CC225" s="1654"/>
      <c r="CD225" s="1654"/>
      <c r="CE225" s="1654"/>
      <c r="CF225" s="1654"/>
      <c r="CG225" s="1654"/>
      <c r="CH225" s="1654"/>
      <c r="CI225" s="1654"/>
      <c r="CJ225" s="1654"/>
      <c r="CK225" s="1654"/>
      <c r="CL225" s="1654"/>
      <c r="CM225" s="1654"/>
      <c r="CN225" s="1654"/>
      <c r="CO225" s="1654"/>
      <c r="CP225" s="1684"/>
      <c r="CQ225" s="222"/>
      <c r="CR225" s="222"/>
      <c r="CS225" s="221"/>
    </row>
    <row r="226" spans="1:97" ht="5.25" customHeight="1">
      <c r="A226" s="221"/>
      <c r="B226" s="221"/>
      <c r="C226" s="1681"/>
      <c r="D226" s="1682"/>
      <c r="E226" s="1682"/>
      <c r="F226" s="1682"/>
      <c r="G226" s="1682"/>
      <c r="H226" s="1682"/>
      <c r="I226" s="1682"/>
      <c r="J226" s="1682"/>
      <c r="K226" s="1682"/>
      <c r="L226" s="1682"/>
      <c r="M226" s="1682"/>
      <c r="N226" s="1682"/>
      <c r="O226" s="1682"/>
      <c r="P226" s="1682"/>
      <c r="Q226" s="1573"/>
      <c r="R226" s="1573"/>
      <c r="S226" s="1573"/>
      <c r="T226" s="1573"/>
      <c r="U226" s="1573"/>
      <c r="V226" s="1573"/>
      <c r="W226" s="1573"/>
      <c r="X226" s="1573"/>
      <c r="Y226" s="1573"/>
      <c r="Z226" s="1573"/>
      <c r="AA226" s="1573"/>
      <c r="AB226" s="1573"/>
      <c r="AC226" s="1573"/>
      <c r="AD226" s="1573"/>
      <c r="AE226" s="1573"/>
      <c r="AF226" s="1573"/>
      <c r="AG226" s="1573"/>
      <c r="AH226" s="1573"/>
      <c r="AI226" s="1573"/>
      <c r="AJ226" s="1573"/>
      <c r="AK226" s="1573"/>
      <c r="AL226" s="1573"/>
      <c r="AM226" s="1573"/>
      <c r="AN226" s="1573"/>
      <c r="AO226" s="1573"/>
      <c r="AP226" s="1573"/>
      <c r="AQ226" s="1573"/>
      <c r="AR226" s="1573"/>
      <c r="AS226" s="1573"/>
      <c r="AT226" s="1573"/>
      <c r="AU226" s="1654"/>
      <c r="AV226" s="1654"/>
      <c r="AW226" s="1654"/>
      <c r="AX226" s="1654"/>
      <c r="AY226" s="1654"/>
      <c r="AZ226" s="1654"/>
      <c r="BA226" s="1654"/>
      <c r="BB226" s="1654"/>
      <c r="BC226" s="1654"/>
      <c r="BD226" s="1654"/>
      <c r="BE226" s="1654"/>
      <c r="BF226" s="1654"/>
      <c r="BG226" s="1654"/>
      <c r="BH226" s="1654"/>
      <c r="BI226" s="1654"/>
      <c r="BJ226" s="1573"/>
      <c r="BK226" s="1573"/>
      <c r="BL226" s="1573"/>
      <c r="BM226" s="1573"/>
      <c r="BN226" s="1573"/>
      <c r="BO226" s="1573"/>
      <c r="BP226" s="1573"/>
      <c r="BQ226" s="1573"/>
      <c r="BR226" s="1573"/>
      <c r="BS226" s="1573"/>
      <c r="BT226" s="1573"/>
      <c r="BU226" s="1573"/>
      <c r="BV226" s="1573"/>
      <c r="BW226" s="1573"/>
      <c r="BX226" s="1573"/>
      <c r="BY226" s="1654"/>
      <c r="BZ226" s="1654"/>
      <c r="CA226" s="1654"/>
      <c r="CB226" s="1654"/>
      <c r="CC226" s="1654"/>
      <c r="CD226" s="1654"/>
      <c r="CE226" s="1654"/>
      <c r="CF226" s="1654"/>
      <c r="CG226" s="1654"/>
      <c r="CH226" s="1654"/>
      <c r="CI226" s="1654"/>
      <c r="CJ226" s="1654"/>
      <c r="CK226" s="1654"/>
      <c r="CL226" s="1654"/>
      <c r="CM226" s="1654"/>
      <c r="CN226" s="1654"/>
      <c r="CO226" s="1654"/>
      <c r="CP226" s="1684"/>
      <c r="CQ226" s="222"/>
      <c r="CR226" s="222"/>
      <c r="CS226" s="221"/>
    </row>
    <row r="227" spans="1:97" ht="5.25" customHeight="1">
      <c r="A227" s="221"/>
      <c r="B227" s="221"/>
      <c r="C227" s="1681"/>
      <c r="D227" s="1682"/>
      <c r="E227" s="1682"/>
      <c r="F227" s="1682"/>
      <c r="G227" s="1682"/>
      <c r="H227" s="1682"/>
      <c r="I227" s="1682"/>
      <c r="J227" s="1682"/>
      <c r="K227" s="1682"/>
      <c r="L227" s="1682"/>
      <c r="M227" s="1682"/>
      <c r="N227" s="1682"/>
      <c r="O227" s="1682"/>
      <c r="P227" s="1682"/>
      <c r="Q227" s="1573"/>
      <c r="R227" s="1573"/>
      <c r="S227" s="1573"/>
      <c r="T227" s="1573"/>
      <c r="U227" s="1573"/>
      <c r="V227" s="1573"/>
      <c r="W227" s="1573"/>
      <c r="X227" s="1573"/>
      <c r="Y227" s="1573"/>
      <c r="Z227" s="1573"/>
      <c r="AA227" s="1573"/>
      <c r="AB227" s="1573"/>
      <c r="AC227" s="1573"/>
      <c r="AD227" s="1573"/>
      <c r="AE227" s="1573"/>
      <c r="AF227" s="1573"/>
      <c r="AG227" s="1573"/>
      <c r="AH227" s="1573"/>
      <c r="AI227" s="1573"/>
      <c r="AJ227" s="1573"/>
      <c r="AK227" s="1573"/>
      <c r="AL227" s="1573"/>
      <c r="AM227" s="1573"/>
      <c r="AN227" s="1573"/>
      <c r="AO227" s="1573"/>
      <c r="AP227" s="1573"/>
      <c r="AQ227" s="1573"/>
      <c r="AR227" s="1573"/>
      <c r="AS227" s="1573"/>
      <c r="AT227" s="1573"/>
      <c r="AU227" s="1654"/>
      <c r="AV227" s="1654"/>
      <c r="AW227" s="1654"/>
      <c r="AX227" s="1654"/>
      <c r="AY227" s="1654"/>
      <c r="AZ227" s="1654"/>
      <c r="BA227" s="1654"/>
      <c r="BB227" s="1654"/>
      <c r="BC227" s="1654"/>
      <c r="BD227" s="1654"/>
      <c r="BE227" s="1654"/>
      <c r="BF227" s="1654"/>
      <c r="BG227" s="1654"/>
      <c r="BH227" s="1654"/>
      <c r="BI227" s="1654"/>
      <c r="BJ227" s="1573"/>
      <c r="BK227" s="1573"/>
      <c r="BL227" s="1573"/>
      <c r="BM227" s="1573"/>
      <c r="BN227" s="1573"/>
      <c r="BO227" s="1573"/>
      <c r="BP227" s="1573"/>
      <c r="BQ227" s="1573"/>
      <c r="BR227" s="1573"/>
      <c r="BS227" s="1573"/>
      <c r="BT227" s="1573"/>
      <c r="BU227" s="1573"/>
      <c r="BV227" s="1573"/>
      <c r="BW227" s="1573"/>
      <c r="BX227" s="1573"/>
      <c r="BY227" s="1654"/>
      <c r="BZ227" s="1654"/>
      <c r="CA227" s="1654"/>
      <c r="CB227" s="1654"/>
      <c r="CC227" s="1654"/>
      <c r="CD227" s="1654"/>
      <c r="CE227" s="1654"/>
      <c r="CF227" s="1654"/>
      <c r="CG227" s="1654"/>
      <c r="CH227" s="1654"/>
      <c r="CI227" s="1654"/>
      <c r="CJ227" s="1654"/>
      <c r="CK227" s="1654"/>
      <c r="CL227" s="1654"/>
      <c r="CM227" s="1654"/>
      <c r="CN227" s="1654"/>
      <c r="CO227" s="1654"/>
      <c r="CP227" s="1684"/>
      <c r="CQ227" s="222"/>
      <c r="CR227" s="222"/>
      <c r="CS227" s="221"/>
    </row>
    <row r="228" spans="1:97" ht="5.25" customHeight="1">
      <c r="A228" s="221"/>
      <c r="B228" s="221"/>
      <c r="C228" s="1685" t="s">
        <v>71</v>
      </c>
      <c r="D228" s="1573"/>
      <c r="E228" s="1573"/>
      <c r="F228" s="1573"/>
      <c r="G228" s="1573"/>
      <c r="H228" s="1573"/>
      <c r="I228" s="1573"/>
      <c r="J228" s="1573" t="s">
        <v>126</v>
      </c>
      <c r="K228" s="1573"/>
      <c r="L228" s="1573"/>
      <c r="M228" s="1573"/>
      <c r="N228" s="1573"/>
      <c r="O228" s="1573"/>
      <c r="P228" s="1573"/>
      <c r="Q228" s="1624" t="str">
        <f>IF(収入・所得!G175="","",収入・所得!G175)</f>
        <v/>
      </c>
      <c r="R228" s="1625"/>
      <c r="S228" s="1625"/>
      <c r="T228" s="1625"/>
      <c r="U228" s="1625"/>
      <c r="V228" s="1625"/>
      <c r="W228" s="1625"/>
      <c r="X228" s="1625"/>
      <c r="Y228" s="1625"/>
      <c r="Z228" s="1625"/>
      <c r="AA228" s="1625"/>
      <c r="AB228" s="1625"/>
      <c r="AC228" s="1625"/>
      <c r="AD228" s="1424" t="s">
        <v>175</v>
      </c>
      <c r="AE228" s="1562"/>
      <c r="AF228" s="1624" t="str">
        <f>IF(収入・所得!J175="","",収入・所得!J175)</f>
        <v/>
      </c>
      <c r="AG228" s="1625"/>
      <c r="AH228" s="1625"/>
      <c r="AI228" s="1625"/>
      <c r="AJ228" s="1625"/>
      <c r="AK228" s="1625"/>
      <c r="AL228" s="1625"/>
      <c r="AM228" s="1625"/>
      <c r="AN228" s="1625"/>
      <c r="AO228" s="1625"/>
      <c r="AP228" s="1625"/>
      <c r="AQ228" s="1625"/>
      <c r="AR228" s="1625"/>
      <c r="AS228" s="1686" t="s">
        <v>175</v>
      </c>
      <c r="AT228" s="1687"/>
      <c r="AU228" s="1624" t="str">
        <f>IF(Q228&lt;&gt;"",収入・所得!G175-収入・所得!J175,"")</f>
        <v/>
      </c>
      <c r="AV228" s="1625"/>
      <c r="AW228" s="1625"/>
      <c r="AX228" s="1625"/>
      <c r="AY228" s="1625"/>
      <c r="AZ228" s="1625"/>
      <c r="BA228" s="1625"/>
      <c r="BB228" s="1625"/>
      <c r="BC228" s="1625"/>
      <c r="BD228" s="1625"/>
      <c r="BE228" s="1625"/>
      <c r="BF228" s="1625"/>
      <c r="BG228" s="1625"/>
      <c r="BH228" s="1692" t="s">
        <v>175</v>
      </c>
      <c r="BI228" s="1693"/>
      <c r="BJ228" s="1624" t="str">
        <f>IF(収入・所得!P175=0,"",収入・所得!P175)</f>
        <v/>
      </c>
      <c r="BK228" s="1625"/>
      <c r="BL228" s="1625"/>
      <c r="BM228" s="1625"/>
      <c r="BN228" s="1625"/>
      <c r="BO228" s="1625"/>
      <c r="BP228" s="1625"/>
      <c r="BQ228" s="1625"/>
      <c r="BR228" s="1625"/>
      <c r="BS228" s="1625"/>
      <c r="BT228" s="1625"/>
      <c r="BU228" s="1625"/>
      <c r="BV228" s="1625"/>
      <c r="BW228" s="1686" t="s">
        <v>175</v>
      </c>
      <c r="BX228" s="1687"/>
      <c r="BY228" s="1698" t="s">
        <v>89</v>
      </c>
      <c r="BZ228" s="1699"/>
      <c r="CA228" s="1625" t="str">
        <f>IF(AND(Q228&lt;&gt;"",収入・所得!H199&lt;0),収入・所得!H199,IF(Q228&lt;&gt;"",収入・所得!R199,""))</f>
        <v/>
      </c>
      <c r="CB228" s="1625"/>
      <c r="CC228" s="1625"/>
      <c r="CD228" s="1625"/>
      <c r="CE228" s="1625"/>
      <c r="CF228" s="1625"/>
      <c r="CG228" s="1625"/>
      <c r="CH228" s="1625"/>
      <c r="CI228" s="1625"/>
      <c r="CJ228" s="1625"/>
      <c r="CK228" s="1625"/>
      <c r="CL228" s="1625"/>
      <c r="CM228" s="1625"/>
      <c r="CN228" s="1625"/>
      <c r="CO228" s="1704" t="s">
        <v>175</v>
      </c>
      <c r="CP228" s="1705"/>
      <c r="CQ228" s="222"/>
      <c r="CR228" s="222"/>
      <c r="CS228" s="221"/>
    </row>
    <row r="229" spans="1:97" ht="5.25" customHeight="1">
      <c r="A229" s="221"/>
      <c r="B229" s="221"/>
      <c r="C229" s="1685"/>
      <c r="D229" s="1573"/>
      <c r="E229" s="1573"/>
      <c r="F229" s="1573"/>
      <c r="G229" s="1573"/>
      <c r="H229" s="1573"/>
      <c r="I229" s="1573"/>
      <c r="J229" s="1573"/>
      <c r="K229" s="1573"/>
      <c r="L229" s="1573"/>
      <c r="M229" s="1573"/>
      <c r="N229" s="1573"/>
      <c r="O229" s="1573"/>
      <c r="P229" s="1573"/>
      <c r="Q229" s="1626"/>
      <c r="R229" s="1627"/>
      <c r="S229" s="1627"/>
      <c r="T229" s="1627"/>
      <c r="U229" s="1627"/>
      <c r="V229" s="1627"/>
      <c r="W229" s="1627"/>
      <c r="X229" s="1627"/>
      <c r="Y229" s="1627"/>
      <c r="Z229" s="1627"/>
      <c r="AA229" s="1627"/>
      <c r="AB229" s="1627"/>
      <c r="AC229" s="1627"/>
      <c r="AD229" s="1426"/>
      <c r="AE229" s="1563"/>
      <c r="AF229" s="1626"/>
      <c r="AG229" s="1627"/>
      <c r="AH229" s="1627"/>
      <c r="AI229" s="1627"/>
      <c r="AJ229" s="1627"/>
      <c r="AK229" s="1627"/>
      <c r="AL229" s="1627"/>
      <c r="AM229" s="1627"/>
      <c r="AN229" s="1627"/>
      <c r="AO229" s="1627"/>
      <c r="AP229" s="1627"/>
      <c r="AQ229" s="1627"/>
      <c r="AR229" s="1627"/>
      <c r="AS229" s="1688"/>
      <c r="AT229" s="1689"/>
      <c r="AU229" s="1626"/>
      <c r="AV229" s="1627"/>
      <c r="AW229" s="1627"/>
      <c r="AX229" s="1627"/>
      <c r="AY229" s="1627"/>
      <c r="AZ229" s="1627"/>
      <c r="BA229" s="1627"/>
      <c r="BB229" s="1627"/>
      <c r="BC229" s="1627"/>
      <c r="BD229" s="1627"/>
      <c r="BE229" s="1627"/>
      <c r="BF229" s="1627"/>
      <c r="BG229" s="1627"/>
      <c r="BH229" s="1694"/>
      <c r="BI229" s="1695"/>
      <c r="BJ229" s="1626"/>
      <c r="BK229" s="1627"/>
      <c r="BL229" s="1627"/>
      <c r="BM229" s="1627"/>
      <c r="BN229" s="1627"/>
      <c r="BO229" s="1627"/>
      <c r="BP229" s="1627"/>
      <c r="BQ229" s="1627"/>
      <c r="BR229" s="1627"/>
      <c r="BS229" s="1627"/>
      <c r="BT229" s="1627"/>
      <c r="BU229" s="1627"/>
      <c r="BV229" s="1627"/>
      <c r="BW229" s="1688"/>
      <c r="BX229" s="1689"/>
      <c r="BY229" s="1700"/>
      <c r="BZ229" s="1701"/>
      <c r="CA229" s="1627"/>
      <c r="CB229" s="1627"/>
      <c r="CC229" s="1627"/>
      <c r="CD229" s="1627"/>
      <c r="CE229" s="1627"/>
      <c r="CF229" s="1627"/>
      <c r="CG229" s="1627"/>
      <c r="CH229" s="1627"/>
      <c r="CI229" s="1627"/>
      <c r="CJ229" s="1627"/>
      <c r="CK229" s="1627"/>
      <c r="CL229" s="1627"/>
      <c r="CM229" s="1627"/>
      <c r="CN229" s="1627"/>
      <c r="CO229" s="1706"/>
      <c r="CP229" s="1707"/>
      <c r="CQ229" s="222"/>
      <c r="CR229" s="222"/>
      <c r="CS229" s="221"/>
    </row>
    <row r="230" spans="1:97" ht="5.25" customHeight="1">
      <c r="A230" s="221"/>
      <c r="B230" s="221"/>
      <c r="C230" s="1685"/>
      <c r="D230" s="1573"/>
      <c r="E230" s="1573"/>
      <c r="F230" s="1573"/>
      <c r="G230" s="1573"/>
      <c r="H230" s="1573"/>
      <c r="I230" s="1573"/>
      <c r="J230" s="1573"/>
      <c r="K230" s="1573"/>
      <c r="L230" s="1573"/>
      <c r="M230" s="1573"/>
      <c r="N230" s="1573"/>
      <c r="O230" s="1573"/>
      <c r="P230" s="1573"/>
      <c r="Q230" s="1628"/>
      <c r="R230" s="1629"/>
      <c r="S230" s="1629"/>
      <c r="T230" s="1629"/>
      <c r="U230" s="1629"/>
      <c r="V230" s="1629"/>
      <c r="W230" s="1629"/>
      <c r="X230" s="1629"/>
      <c r="Y230" s="1629"/>
      <c r="Z230" s="1629"/>
      <c r="AA230" s="1629"/>
      <c r="AB230" s="1629"/>
      <c r="AC230" s="1629"/>
      <c r="AD230" s="1428"/>
      <c r="AE230" s="1638"/>
      <c r="AF230" s="1628"/>
      <c r="AG230" s="1629"/>
      <c r="AH230" s="1629"/>
      <c r="AI230" s="1629"/>
      <c r="AJ230" s="1629"/>
      <c r="AK230" s="1629"/>
      <c r="AL230" s="1629"/>
      <c r="AM230" s="1629"/>
      <c r="AN230" s="1629"/>
      <c r="AO230" s="1629"/>
      <c r="AP230" s="1629"/>
      <c r="AQ230" s="1629"/>
      <c r="AR230" s="1629"/>
      <c r="AS230" s="1690"/>
      <c r="AT230" s="1691"/>
      <c r="AU230" s="1628"/>
      <c r="AV230" s="1629"/>
      <c r="AW230" s="1629"/>
      <c r="AX230" s="1629"/>
      <c r="AY230" s="1629"/>
      <c r="AZ230" s="1629"/>
      <c r="BA230" s="1629"/>
      <c r="BB230" s="1629"/>
      <c r="BC230" s="1629"/>
      <c r="BD230" s="1629"/>
      <c r="BE230" s="1629"/>
      <c r="BF230" s="1629"/>
      <c r="BG230" s="1629"/>
      <c r="BH230" s="1696"/>
      <c r="BI230" s="1697"/>
      <c r="BJ230" s="1626"/>
      <c r="BK230" s="1627"/>
      <c r="BL230" s="1627"/>
      <c r="BM230" s="1627"/>
      <c r="BN230" s="1627"/>
      <c r="BO230" s="1627"/>
      <c r="BP230" s="1627"/>
      <c r="BQ230" s="1627"/>
      <c r="BR230" s="1627"/>
      <c r="BS230" s="1627"/>
      <c r="BT230" s="1627"/>
      <c r="BU230" s="1627"/>
      <c r="BV230" s="1627"/>
      <c r="BW230" s="1688"/>
      <c r="BX230" s="1689"/>
      <c r="BY230" s="1702"/>
      <c r="BZ230" s="1703"/>
      <c r="CA230" s="1629"/>
      <c r="CB230" s="1629"/>
      <c r="CC230" s="1629"/>
      <c r="CD230" s="1629"/>
      <c r="CE230" s="1629"/>
      <c r="CF230" s="1629"/>
      <c r="CG230" s="1629"/>
      <c r="CH230" s="1629"/>
      <c r="CI230" s="1629"/>
      <c r="CJ230" s="1629"/>
      <c r="CK230" s="1629"/>
      <c r="CL230" s="1629"/>
      <c r="CM230" s="1629"/>
      <c r="CN230" s="1629"/>
      <c r="CO230" s="1708"/>
      <c r="CP230" s="1709"/>
      <c r="CQ230" s="222"/>
      <c r="CR230" s="222"/>
      <c r="CS230" s="221"/>
    </row>
    <row r="231" spans="1:97" ht="5.25" customHeight="1">
      <c r="A231" s="221"/>
      <c r="B231" s="221"/>
      <c r="C231" s="1685"/>
      <c r="D231" s="1573"/>
      <c r="E231" s="1573"/>
      <c r="F231" s="1573"/>
      <c r="G231" s="1573"/>
      <c r="H231" s="1573"/>
      <c r="I231" s="1573"/>
      <c r="J231" s="1573" t="s">
        <v>125</v>
      </c>
      <c r="K231" s="1573"/>
      <c r="L231" s="1573"/>
      <c r="M231" s="1573"/>
      <c r="N231" s="1573"/>
      <c r="O231" s="1573"/>
      <c r="P231" s="1573"/>
      <c r="Q231" s="1624" t="str">
        <f>IF(収入・所得!G177="","",収入・所得!G177)</f>
        <v/>
      </c>
      <c r="R231" s="1625"/>
      <c r="S231" s="1625"/>
      <c r="T231" s="1625"/>
      <c r="U231" s="1625"/>
      <c r="V231" s="1625"/>
      <c r="W231" s="1625"/>
      <c r="X231" s="1625"/>
      <c r="Y231" s="1625"/>
      <c r="Z231" s="1625"/>
      <c r="AA231" s="1625"/>
      <c r="AB231" s="1625"/>
      <c r="AC231" s="1625"/>
      <c r="AD231" s="1424"/>
      <c r="AE231" s="1562"/>
      <c r="AF231" s="1624" t="str">
        <f>IF(収入・所得!J177="","",収入・所得!J177)</f>
        <v/>
      </c>
      <c r="AG231" s="1625"/>
      <c r="AH231" s="1625"/>
      <c r="AI231" s="1625"/>
      <c r="AJ231" s="1625"/>
      <c r="AK231" s="1625"/>
      <c r="AL231" s="1625"/>
      <c r="AM231" s="1625"/>
      <c r="AN231" s="1625"/>
      <c r="AO231" s="1625"/>
      <c r="AP231" s="1625"/>
      <c r="AQ231" s="1625"/>
      <c r="AR231" s="1625"/>
      <c r="AS231" s="1686"/>
      <c r="AT231" s="1687"/>
      <c r="AU231" s="1624" t="str">
        <f>IF(Q231&lt;&gt;"",収入・所得!G177-収入・所得!J177,"")</f>
        <v/>
      </c>
      <c r="AV231" s="1625"/>
      <c r="AW231" s="1625"/>
      <c r="AX231" s="1625"/>
      <c r="AY231" s="1625"/>
      <c r="AZ231" s="1625"/>
      <c r="BA231" s="1625"/>
      <c r="BB231" s="1625"/>
      <c r="BC231" s="1625"/>
      <c r="BD231" s="1625"/>
      <c r="BE231" s="1625"/>
      <c r="BF231" s="1625"/>
      <c r="BG231" s="1625"/>
      <c r="BH231" s="1692"/>
      <c r="BI231" s="1693"/>
      <c r="BJ231" s="1626"/>
      <c r="BK231" s="1627"/>
      <c r="BL231" s="1627"/>
      <c r="BM231" s="1627"/>
      <c r="BN231" s="1627"/>
      <c r="BO231" s="1627"/>
      <c r="BP231" s="1627"/>
      <c r="BQ231" s="1627"/>
      <c r="BR231" s="1627"/>
      <c r="BS231" s="1627"/>
      <c r="BT231" s="1627"/>
      <c r="BU231" s="1627"/>
      <c r="BV231" s="1627"/>
      <c r="BW231" s="1688"/>
      <c r="BX231" s="1689"/>
      <c r="BY231" s="1698" t="s">
        <v>202</v>
      </c>
      <c r="BZ231" s="1699"/>
      <c r="CA231" s="1625" t="str">
        <f>IF(AND(Q231&lt;&gt;"",収入・所得!H200&lt;0),収入・所得!H200,IF(Q231&lt;&gt;"",収入・所得!R200,""))</f>
        <v/>
      </c>
      <c r="CB231" s="1625"/>
      <c r="CC231" s="1625"/>
      <c r="CD231" s="1625"/>
      <c r="CE231" s="1625"/>
      <c r="CF231" s="1625"/>
      <c r="CG231" s="1625"/>
      <c r="CH231" s="1625"/>
      <c r="CI231" s="1625"/>
      <c r="CJ231" s="1625"/>
      <c r="CK231" s="1625"/>
      <c r="CL231" s="1625"/>
      <c r="CM231" s="1625"/>
      <c r="CN231" s="1625"/>
      <c r="CO231" s="1704"/>
      <c r="CP231" s="1705"/>
      <c r="CQ231" s="222"/>
      <c r="CR231" s="222"/>
      <c r="CS231" s="221"/>
    </row>
    <row r="232" spans="1:97" ht="5.25" customHeight="1">
      <c r="A232" s="221"/>
      <c r="B232" s="221"/>
      <c r="C232" s="1685"/>
      <c r="D232" s="1573"/>
      <c r="E232" s="1573"/>
      <c r="F232" s="1573"/>
      <c r="G232" s="1573"/>
      <c r="H232" s="1573"/>
      <c r="I232" s="1573"/>
      <c r="J232" s="1573"/>
      <c r="K232" s="1573"/>
      <c r="L232" s="1573"/>
      <c r="M232" s="1573"/>
      <c r="N232" s="1573"/>
      <c r="O232" s="1573"/>
      <c r="P232" s="1573"/>
      <c r="Q232" s="1626"/>
      <c r="R232" s="1627"/>
      <c r="S232" s="1627"/>
      <c r="T232" s="1627"/>
      <c r="U232" s="1627"/>
      <c r="V232" s="1627"/>
      <c r="W232" s="1627"/>
      <c r="X232" s="1627"/>
      <c r="Y232" s="1627"/>
      <c r="Z232" s="1627"/>
      <c r="AA232" s="1627"/>
      <c r="AB232" s="1627"/>
      <c r="AC232" s="1627"/>
      <c r="AD232" s="1426"/>
      <c r="AE232" s="1563"/>
      <c r="AF232" s="1626"/>
      <c r="AG232" s="1627"/>
      <c r="AH232" s="1627"/>
      <c r="AI232" s="1627"/>
      <c r="AJ232" s="1627"/>
      <c r="AK232" s="1627"/>
      <c r="AL232" s="1627"/>
      <c r="AM232" s="1627"/>
      <c r="AN232" s="1627"/>
      <c r="AO232" s="1627"/>
      <c r="AP232" s="1627"/>
      <c r="AQ232" s="1627"/>
      <c r="AR232" s="1627"/>
      <c r="AS232" s="1688"/>
      <c r="AT232" s="1689"/>
      <c r="AU232" s="1626"/>
      <c r="AV232" s="1627"/>
      <c r="AW232" s="1627"/>
      <c r="AX232" s="1627"/>
      <c r="AY232" s="1627"/>
      <c r="AZ232" s="1627"/>
      <c r="BA232" s="1627"/>
      <c r="BB232" s="1627"/>
      <c r="BC232" s="1627"/>
      <c r="BD232" s="1627"/>
      <c r="BE232" s="1627"/>
      <c r="BF232" s="1627"/>
      <c r="BG232" s="1627"/>
      <c r="BH232" s="1694"/>
      <c r="BI232" s="1695"/>
      <c r="BJ232" s="1626"/>
      <c r="BK232" s="1627"/>
      <c r="BL232" s="1627"/>
      <c r="BM232" s="1627"/>
      <c r="BN232" s="1627"/>
      <c r="BO232" s="1627"/>
      <c r="BP232" s="1627"/>
      <c r="BQ232" s="1627"/>
      <c r="BR232" s="1627"/>
      <c r="BS232" s="1627"/>
      <c r="BT232" s="1627"/>
      <c r="BU232" s="1627"/>
      <c r="BV232" s="1627"/>
      <c r="BW232" s="1688"/>
      <c r="BX232" s="1689"/>
      <c r="BY232" s="1700"/>
      <c r="BZ232" s="1701"/>
      <c r="CA232" s="1627"/>
      <c r="CB232" s="1627"/>
      <c r="CC232" s="1627"/>
      <c r="CD232" s="1627"/>
      <c r="CE232" s="1627"/>
      <c r="CF232" s="1627"/>
      <c r="CG232" s="1627"/>
      <c r="CH232" s="1627"/>
      <c r="CI232" s="1627"/>
      <c r="CJ232" s="1627"/>
      <c r="CK232" s="1627"/>
      <c r="CL232" s="1627"/>
      <c r="CM232" s="1627"/>
      <c r="CN232" s="1627"/>
      <c r="CO232" s="1706"/>
      <c r="CP232" s="1707"/>
      <c r="CQ232" s="222"/>
      <c r="CR232" s="222"/>
      <c r="CS232" s="221"/>
    </row>
    <row r="233" spans="1:97" ht="5.25" customHeight="1">
      <c r="A233" s="221"/>
      <c r="B233" s="221"/>
      <c r="C233" s="1685"/>
      <c r="D233" s="1573"/>
      <c r="E233" s="1573"/>
      <c r="F233" s="1573"/>
      <c r="G233" s="1573"/>
      <c r="H233" s="1573"/>
      <c r="I233" s="1573"/>
      <c r="J233" s="1573"/>
      <c r="K233" s="1573"/>
      <c r="L233" s="1573"/>
      <c r="M233" s="1573"/>
      <c r="N233" s="1573"/>
      <c r="O233" s="1573"/>
      <c r="P233" s="1573"/>
      <c r="Q233" s="1628"/>
      <c r="R233" s="1629"/>
      <c r="S233" s="1629"/>
      <c r="T233" s="1629"/>
      <c r="U233" s="1629"/>
      <c r="V233" s="1629"/>
      <c r="W233" s="1629"/>
      <c r="X233" s="1629"/>
      <c r="Y233" s="1629"/>
      <c r="Z233" s="1629"/>
      <c r="AA233" s="1629"/>
      <c r="AB233" s="1629"/>
      <c r="AC233" s="1629"/>
      <c r="AD233" s="1428"/>
      <c r="AE233" s="1638"/>
      <c r="AF233" s="1628"/>
      <c r="AG233" s="1629"/>
      <c r="AH233" s="1629"/>
      <c r="AI233" s="1629"/>
      <c r="AJ233" s="1629"/>
      <c r="AK233" s="1629"/>
      <c r="AL233" s="1629"/>
      <c r="AM233" s="1629"/>
      <c r="AN233" s="1629"/>
      <c r="AO233" s="1629"/>
      <c r="AP233" s="1629"/>
      <c r="AQ233" s="1629"/>
      <c r="AR233" s="1629"/>
      <c r="AS233" s="1690"/>
      <c r="AT233" s="1691"/>
      <c r="AU233" s="1628"/>
      <c r="AV233" s="1629"/>
      <c r="AW233" s="1629"/>
      <c r="AX233" s="1629"/>
      <c r="AY233" s="1629"/>
      <c r="AZ233" s="1629"/>
      <c r="BA233" s="1629"/>
      <c r="BB233" s="1629"/>
      <c r="BC233" s="1629"/>
      <c r="BD233" s="1629"/>
      <c r="BE233" s="1629"/>
      <c r="BF233" s="1629"/>
      <c r="BG233" s="1629"/>
      <c r="BH233" s="1696"/>
      <c r="BI233" s="1697"/>
      <c r="BJ233" s="1628"/>
      <c r="BK233" s="1629"/>
      <c r="BL233" s="1629"/>
      <c r="BM233" s="1629"/>
      <c r="BN233" s="1629"/>
      <c r="BO233" s="1629"/>
      <c r="BP233" s="1629"/>
      <c r="BQ233" s="1629"/>
      <c r="BR233" s="1629"/>
      <c r="BS233" s="1629"/>
      <c r="BT233" s="1629"/>
      <c r="BU233" s="1629"/>
      <c r="BV233" s="1629"/>
      <c r="BW233" s="1690"/>
      <c r="BX233" s="1691"/>
      <c r="BY233" s="1702"/>
      <c r="BZ233" s="1703"/>
      <c r="CA233" s="1629"/>
      <c r="CB233" s="1629"/>
      <c r="CC233" s="1629"/>
      <c r="CD233" s="1629"/>
      <c r="CE233" s="1629"/>
      <c r="CF233" s="1629"/>
      <c r="CG233" s="1629"/>
      <c r="CH233" s="1629"/>
      <c r="CI233" s="1629"/>
      <c r="CJ233" s="1629"/>
      <c r="CK233" s="1629"/>
      <c r="CL233" s="1629"/>
      <c r="CM233" s="1629"/>
      <c r="CN233" s="1629"/>
      <c r="CO233" s="1708"/>
      <c r="CP233" s="1709"/>
      <c r="CQ233" s="222"/>
      <c r="CR233" s="222"/>
      <c r="CS233" s="221"/>
    </row>
    <row r="234" spans="1:97" ht="5.25" customHeight="1">
      <c r="A234" s="221"/>
      <c r="B234" s="221"/>
      <c r="C234" s="1685" t="s">
        <v>124</v>
      </c>
      <c r="D234" s="1573"/>
      <c r="E234" s="1573"/>
      <c r="F234" s="1573"/>
      <c r="G234" s="1573"/>
      <c r="H234" s="1573"/>
      <c r="I234" s="1573"/>
      <c r="J234" s="1573"/>
      <c r="K234" s="1573"/>
      <c r="L234" s="1573"/>
      <c r="M234" s="1573"/>
      <c r="N234" s="1573"/>
      <c r="O234" s="1573"/>
      <c r="P234" s="1573"/>
      <c r="Q234" s="1624" t="str">
        <f>IF(収入・所得!G179="","",収入・所得!G179)</f>
        <v/>
      </c>
      <c r="R234" s="1625"/>
      <c r="S234" s="1625"/>
      <c r="T234" s="1625"/>
      <c r="U234" s="1625"/>
      <c r="V234" s="1625"/>
      <c r="W234" s="1625"/>
      <c r="X234" s="1625"/>
      <c r="Y234" s="1625"/>
      <c r="Z234" s="1625"/>
      <c r="AA234" s="1625"/>
      <c r="AB234" s="1625"/>
      <c r="AC234" s="1625"/>
      <c r="AD234" s="1367"/>
      <c r="AE234" s="1671"/>
      <c r="AF234" s="1624" t="str">
        <f>IF(収入・所得!J179="","",収入・所得!J179)</f>
        <v/>
      </c>
      <c r="AG234" s="1625"/>
      <c r="AH234" s="1625"/>
      <c r="AI234" s="1625"/>
      <c r="AJ234" s="1625"/>
      <c r="AK234" s="1625"/>
      <c r="AL234" s="1625"/>
      <c r="AM234" s="1625"/>
      <c r="AN234" s="1625"/>
      <c r="AO234" s="1625"/>
      <c r="AP234" s="1625"/>
      <c r="AQ234" s="1625"/>
      <c r="AR234" s="1625"/>
      <c r="AS234" s="1712"/>
      <c r="AT234" s="1713"/>
      <c r="AU234" s="1624" t="str">
        <f>IF(AND(Q234&lt;&gt;"",収入・所得!G179-収入・所得!J179&lt;0),0,IF(Q234&lt;&gt;"",収入・所得!G179-収入・所得!J179,""))</f>
        <v/>
      </c>
      <c r="AV234" s="1625"/>
      <c r="AW234" s="1625"/>
      <c r="AX234" s="1625"/>
      <c r="AY234" s="1625"/>
      <c r="AZ234" s="1625"/>
      <c r="BA234" s="1625"/>
      <c r="BB234" s="1625"/>
      <c r="BC234" s="1625"/>
      <c r="BD234" s="1625"/>
      <c r="BE234" s="1625"/>
      <c r="BF234" s="1625"/>
      <c r="BG234" s="1625"/>
      <c r="BH234" s="1692"/>
      <c r="BI234" s="1693"/>
      <c r="BJ234" s="1624" t="str">
        <f>IF(収入・所得!P179=0,"",収入・所得!P179)</f>
        <v/>
      </c>
      <c r="BK234" s="1625"/>
      <c r="BL234" s="1625"/>
      <c r="BM234" s="1625"/>
      <c r="BN234" s="1625"/>
      <c r="BO234" s="1625"/>
      <c r="BP234" s="1625"/>
      <c r="BQ234" s="1625"/>
      <c r="BR234" s="1625"/>
      <c r="BS234" s="1625"/>
      <c r="BT234" s="1625"/>
      <c r="BU234" s="1625"/>
      <c r="BV234" s="1625"/>
      <c r="BW234" s="1712"/>
      <c r="BX234" s="1713"/>
      <c r="BY234" s="1698" t="s">
        <v>203</v>
      </c>
      <c r="BZ234" s="1699"/>
      <c r="CA234" s="1625" t="str">
        <f>IF(Q234&lt;&gt;"",収入・所得!R202,"")</f>
        <v/>
      </c>
      <c r="CB234" s="1625"/>
      <c r="CC234" s="1625"/>
      <c r="CD234" s="1625"/>
      <c r="CE234" s="1625"/>
      <c r="CF234" s="1625"/>
      <c r="CG234" s="1625"/>
      <c r="CH234" s="1625"/>
      <c r="CI234" s="1625"/>
      <c r="CJ234" s="1625"/>
      <c r="CK234" s="1625"/>
      <c r="CL234" s="1625"/>
      <c r="CM234" s="1625"/>
      <c r="CN234" s="1625"/>
      <c r="CO234" s="1704"/>
      <c r="CP234" s="1705"/>
      <c r="CQ234" s="222"/>
      <c r="CR234" s="222"/>
      <c r="CS234" s="221"/>
    </row>
    <row r="235" spans="1:97" ht="5.25" customHeight="1">
      <c r="A235" s="221"/>
      <c r="B235" s="221"/>
      <c r="C235" s="1685"/>
      <c r="D235" s="1573"/>
      <c r="E235" s="1573"/>
      <c r="F235" s="1573"/>
      <c r="G235" s="1573"/>
      <c r="H235" s="1573"/>
      <c r="I235" s="1573"/>
      <c r="J235" s="1573"/>
      <c r="K235" s="1573"/>
      <c r="L235" s="1573"/>
      <c r="M235" s="1573"/>
      <c r="N235" s="1573"/>
      <c r="O235" s="1573"/>
      <c r="P235" s="1573"/>
      <c r="Q235" s="1626"/>
      <c r="R235" s="1627"/>
      <c r="S235" s="1627"/>
      <c r="T235" s="1627"/>
      <c r="U235" s="1627"/>
      <c r="V235" s="1627"/>
      <c r="W235" s="1627"/>
      <c r="X235" s="1627"/>
      <c r="Y235" s="1627"/>
      <c r="Z235" s="1627"/>
      <c r="AA235" s="1627"/>
      <c r="AB235" s="1627"/>
      <c r="AC235" s="1627"/>
      <c r="AD235" s="1672"/>
      <c r="AE235" s="1673"/>
      <c r="AF235" s="1626"/>
      <c r="AG235" s="1627"/>
      <c r="AH235" s="1627"/>
      <c r="AI235" s="1627"/>
      <c r="AJ235" s="1627"/>
      <c r="AK235" s="1627"/>
      <c r="AL235" s="1627"/>
      <c r="AM235" s="1627"/>
      <c r="AN235" s="1627"/>
      <c r="AO235" s="1627"/>
      <c r="AP235" s="1627"/>
      <c r="AQ235" s="1627"/>
      <c r="AR235" s="1627"/>
      <c r="AS235" s="1714"/>
      <c r="AT235" s="1715"/>
      <c r="AU235" s="1626"/>
      <c r="AV235" s="1627"/>
      <c r="AW235" s="1627"/>
      <c r="AX235" s="1627"/>
      <c r="AY235" s="1627"/>
      <c r="AZ235" s="1627"/>
      <c r="BA235" s="1627"/>
      <c r="BB235" s="1627"/>
      <c r="BC235" s="1627"/>
      <c r="BD235" s="1627"/>
      <c r="BE235" s="1627"/>
      <c r="BF235" s="1627"/>
      <c r="BG235" s="1627"/>
      <c r="BH235" s="1694"/>
      <c r="BI235" s="1695"/>
      <c r="BJ235" s="1626"/>
      <c r="BK235" s="1627"/>
      <c r="BL235" s="1627"/>
      <c r="BM235" s="1627"/>
      <c r="BN235" s="1627"/>
      <c r="BO235" s="1627"/>
      <c r="BP235" s="1627"/>
      <c r="BQ235" s="1627"/>
      <c r="BR235" s="1627"/>
      <c r="BS235" s="1627"/>
      <c r="BT235" s="1627"/>
      <c r="BU235" s="1627"/>
      <c r="BV235" s="1627"/>
      <c r="BW235" s="1714"/>
      <c r="BX235" s="1715"/>
      <c r="BY235" s="1700"/>
      <c r="BZ235" s="1701"/>
      <c r="CA235" s="1627"/>
      <c r="CB235" s="1627"/>
      <c r="CC235" s="1627"/>
      <c r="CD235" s="1627"/>
      <c r="CE235" s="1627"/>
      <c r="CF235" s="1627"/>
      <c r="CG235" s="1627"/>
      <c r="CH235" s="1627"/>
      <c r="CI235" s="1627"/>
      <c r="CJ235" s="1627"/>
      <c r="CK235" s="1627"/>
      <c r="CL235" s="1627"/>
      <c r="CM235" s="1627"/>
      <c r="CN235" s="1627"/>
      <c r="CO235" s="1706"/>
      <c r="CP235" s="1707"/>
      <c r="CQ235" s="222"/>
      <c r="CR235" s="222"/>
      <c r="CS235" s="221"/>
    </row>
    <row r="236" spans="1:97" ht="5.25" customHeight="1">
      <c r="A236" s="221"/>
      <c r="B236" s="221"/>
      <c r="C236" s="1710"/>
      <c r="D236" s="1711"/>
      <c r="E236" s="1711"/>
      <c r="F236" s="1711"/>
      <c r="G236" s="1711"/>
      <c r="H236" s="1711"/>
      <c r="I236" s="1711"/>
      <c r="J236" s="1711"/>
      <c r="K236" s="1711"/>
      <c r="L236" s="1711"/>
      <c r="M236" s="1711"/>
      <c r="N236" s="1711"/>
      <c r="O236" s="1711"/>
      <c r="P236" s="1711"/>
      <c r="Q236" s="1648"/>
      <c r="R236" s="1649"/>
      <c r="S236" s="1649"/>
      <c r="T236" s="1649"/>
      <c r="U236" s="1649"/>
      <c r="V236" s="1649"/>
      <c r="W236" s="1649"/>
      <c r="X236" s="1649"/>
      <c r="Y236" s="1649"/>
      <c r="Z236" s="1649"/>
      <c r="AA236" s="1649"/>
      <c r="AB236" s="1649"/>
      <c r="AC236" s="1649"/>
      <c r="AD236" s="1674"/>
      <c r="AE236" s="1675"/>
      <c r="AF236" s="1648"/>
      <c r="AG236" s="1649"/>
      <c r="AH236" s="1649"/>
      <c r="AI236" s="1649"/>
      <c r="AJ236" s="1649"/>
      <c r="AK236" s="1649"/>
      <c r="AL236" s="1649"/>
      <c r="AM236" s="1649"/>
      <c r="AN236" s="1649"/>
      <c r="AO236" s="1649"/>
      <c r="AP236" s="1649"/>
      <c r="AQ236" s="1649"/>
      <c r="AR236" s="1649"/>
      <c r="AS236" s="1716"/>
      <c r="AT236" s="1717"/>
      <c r="AU236" s="1626"/>
      <c r="AV236" s="1627"/>
      <c r="AW236" s="1627"/>
      <c r="AX236" s="1627"/>
      <c r="AY236" s="1627"/>
      <c r="AZ236" s="1627"/>
      <c r="BA236" s="1627"/>
      <c r="BB236" s="1627"/>
      <c r="BC236" s="1627"/>
      <c r="BD236" s="1627"/>
      <c r="BE236" s="1627"/>
      <c r="BF236" s="1627"/>
      <c r="BG236" s="1627"/>
      <c r="BH236" s="1696"/>
      <c r="BI236" s="1697"/>
      <c r="BJ236" s="1628"/>
      <c r="BK236" s="1629"/>
      <c r="BL236" s="1629"/>
      <c r="BM236" s="1629"/>
      <c r="BN236" s="1629"/>
      <c r="BO236" s="1629"/>
      <c r="BP236" s="1629"/>
      <c r="BQ236" s="1629"/>
      <c r="BR236" s="1629"/>
      <c r="BS236" s="1629"/>
      <c r="BT236" s="1629"/>
      <c r="BU236" s="1629"/>
      <c r="BV236" s="1629"/>
      <c r="BW236" s="1718"/>
      <c r="BX236" s="1719"/>
      <c r="BY236" s="1702"/>
      <c r="BZ236" s="1703"/>
      <c r="CA236" s="1629"/>
      <c r="CB236" s="1629"/>
      <c r="CC236" s="1629"/>
      <c r="CD236" s="1629"/>
      <c r="CE236" s="1629"/>
      <c r="CF236" s="1629"/>
      <c r="CG236" s="1629"/>
      <c r="CH236" s="1629"/>
      <c r="CI236" s="1629"/>
      <c r="CJ236" s="1629"/>
      <c r="CK236" s="1629"/>
      <c r="CL236" s="1629"/>
      <c r="CM236" s="1629"/>
      <c r="CN236" s="1629"/>
      <c r="CO236" s="1708"/>
      <c r="CP236" s="1709"/>
      <c r="CQ236" s="222"/>
      <c r="CR236" s="222"/>
      <c r="CS236" s="221"/>
    </row>
    <row r="237" spans="1:97" ht="5.25" customHeight="1">
      <c r="A237" s="221"/>
      <c r="B237" s="221"/>
      <c r="C237" s="1720" t="s">
        <v>178</v>
      </c>
      <c r="D237" s="1720"/>
      <c r="E237" s="1720"/>
      <c r="F237" s="1720"/>
      <c r="G237" s="1720"/>
      <c r="H237" s="1720"/>
      <c r="I237" s="1720"/>
      <c r="J237" s="1720"/>
      <c r="K237" s="1720"/>
      <c r="L237" s="1720"/>
      <c r="M237" s="1720"/>
      <c r="N237" s="1720"/>
      <c r="O237" s="1720"/>
      <c r="P237" s="1720"/>
      <c r="Q237" s="1720"/>
      <c r="R237" s="1720"/>
      <c r="S237" s="1720"/>
      <c r="T237" s="1720"/>
      <c r="U237" s="1720"/>
      <c r="V237" s="1720"/>
      <c r="W237" s="1720"/>
      <c r="X237" s="1720"/>
      <c r="Y237" s="1720"/>
      <c r="Z237" s="1720"/>
      <c r="AA237" s="1720"/>
      <c r="AB237" s="1720"/>
      <c r="AC237" s="1720"/>
      <c r="AD237" s="1720"/>
      <c r="AE237" s="1720"/>
      <c r="AF237" s="1720"/>
      <c r="AG237" s="1720"/>
      <c r="AH237" s="1720"/>
      <c r="AI237" s="1720"/>
      <c r="AJ237" s="1720"/>
      <c r="AK237" s="1720"/>
      <c r="AL237" s="1720"/>
      <c r="AM237" s="1720"/>
      <c r="AN237" s="1720"/>
      <c r="AO237" s="1720"/>
      <c r="AP237" s="1720"/>
      <c r="AQ237" s="1720"/>
      <c r="AR237" s="1720"/>
      <c r="AS237" s="1720"/>
      <c r="AT237" s="1720"/>
      <c r="AU237" s="1720"/>
      <c r="AV237" s="1720"/>
      <c r="AW237" s="1720"/>
      <c r="AX237" s="1720"/>
      <c r="AY237" s="1720"/>
      <c r="AZ237" s="1720"/>
      <c r="BA237" s="1720"/>
      <c r="BB237" s="1720"/>
      <c r="BC237" s="1720"/>
      <c r="BD237" s="1720"/>
      <c r="BE237" s="1720"/>
      <c r="BF237" s="1722" t="s">
        <v>177</v>
      </c>
      <c r="BG237" s="1723"/>
      <c r="BH237" s="1723"/>
      <c r="BI237" s="1723"/>
      <c r="BJ237" s="1723"/>
      <c r="BK237" s="1723"/>
      <c r="BL237" s="1723"/>
      <c r="BM237" s="1723"/>
      <c r="BN237" s="1723"/>
      <c r="BO237" s="1723"/>
      <c r="BP237" s="1723"/>
      <c r="BQ237" s="1723"/>
      <c r="BR237" s="1723"/>
      <c r="BS237" s="1723"/>
      <c r="BT237" s="1723"/>
      <c r="BU237" s="1723"/>
      <c r="BV237" s="1723"/>
      <c r="BW237" s="1723"/>
      <c r="BX237" s="1723"/>
      <c r="BY237" s="1726"/>
      <c r="BZ237" s="1727"/>
      <c r="CA237" s="1625" t="str">
        <f>IF(ISERROR(CA228+(CA231+CA234)*0.5),"",IF((CA228+(CA231+CA234)*0.5)&lt;0,CA228+(CA231+CA234),(CA228+(CA231+CA234)*0.5)))</f>
        <v/>
      </c>
      <c r="CB237" s="1625"/>
      <c r="CC237" s="1625"/>
      <c r="CD237" s="1625"/>
      <c r="CE237" s="1625"/>
      <c r="CF237" s="1625"/>
      <c r="CG237" s="1625"/>
      <c r="CH237" s="1625"/>
      <c r="CI237" s="1625"/>
      <c r="CJ237" s="1625"/>
      <c r="CK237" s="1625"/>
      <c r="CL237" s="1625"/>
      <c r="CM237" s="1625"/>
      <c r="CN237" s="1625"/>
      <c r="CO237" s="1727"/>
      <c r="CP237" s="1732"/>
      <c r="CQ237" s="222"/>
      <c r="CR237" s="222"/>
      <c r="CS237" s="221"/>
    </row>
    <row r="238" spans="1:97" ht="5.25" customHeight="1">
      <c r="A238" s="221"/>
      <c r="B238" s="221"/>
      <c r="C238" s="1721"/>
      <c r="D238" s="1721"/>
      <c r="E238" s="1721"/>
      <c r="F238" s="1721"/>
      <c r="G238" s="1721"/>
      <c r="H238" s="1721"/>
      <c r="I238" s="1721"/>
      <c r="J238" s="1721"/>
      <c r="K238" s="1721"/>
      <c r="L238" s="1721"/>
      <c r="M238" s="1721"/>
      <c r="N238" s="1721"/>
      <c r="O238" s="1721"/>
      <c r="P238" s="1721"/>
      <c r="Q238" s="1721"/>
      <c r="R238" s="1721"/>
      <c r="S238" s="1721"/>
      <c r="T238" s="1721"/>
      <c r="U238" s="1721"/>
      <c r="V238" s="1721"/>
      <c r="W238" s="1721"/>
      <c r="X238" s="1721"/>
      <c r="Y238" s="1721"/>
      <c r="Z238" s="1721"/>
      <c r="AA238" s="1721"/>
      <c r="AB238" s="1721"/>
      <c r="AC238" s="1721"/>
      <c r="AD238" s="1721"/>
      <c r="AE238" s="1721"/>
      <c r="AF238" s="1721"/>
      <c r="AG238" s="1721"/>
      <c r="AH238" s="1721"/>
      <c r="AI238" s="1721"/>
      <c r="AJ238" s="1721"/>
      <c r="AK238" s="1721"/>
      <c r="AL238" s="1721"/>
      <c r="AM238" s="1721"/>
      <c r="AN238" s="1721"/>
      <c r="AO238" s="1721"/>
      <c r="AP238" s="1721"/>
      <c r="AQ238" s="1721"/>
      <c r="AR238" s="1721"/>
      <c r="AS238" s="1721"/>
      <c r="AT238" s="1721"/>
      <c r="AU238" s="1721"/>
      <c r="AV238" s="1721"/>
      <c r="AW238" s="1721"/>
      <c r="AX238" s="1721"/>
      <c r="AY238" s="1721"/>
      <c r="AZ238" s="1721"/>
      <c r="BA238" s="1721"/>
      <c r="BB238" s="1721"/>
      <c r="BC238" s="1721"/>
      <c r="BD238" s="1721"/>
      <c r="BE238" s="1721"/>
      <c r="BF238" s="1374"/>
      <c r="BG238" s="1373"/>
      <c r="BH238" s="1373"/>
      <c r="BI238" s="1373"/>
      <c r="BJ238" s="1373"/>
      <c r="BK238" s="1373"/>
      <c r="BL238" s="1373"/>
      <c r="BM238" s="1373"/>
      <c r="BN238" s="1373"/>
      <c r="BO238" s="1373"/>
      <c r="BP238" s="1373"/>
      <c r="BQ238" s="1373"/>
      <c r="BR238" s="1373"/>
      <c r="BS238" s="1373"/>
      <c r="BT238" s="1373"/>
      <c r="BU238" s="1373"/>
      <c r="BV238" s="1373"/>
      <c r="BW238" s="1373"/>
      <c r="BX238" s="1373"/>
      <c r="BY238" s="1728"/>
      <c r="BZ238" s="1729"/>
      <c r="CA238" s="1627"/>
      <c r="CB238" s="1627"/>
      <c r="CC238" s="1627"/>
      <c r="CD238" s="1627"/>
      <c r="CE238" s="1627"/>
      <c r="CF238" s="1627"/>
      <c r="CG238" s="1627"/>
      <c r="CH238" s="1627"/>
      <c r="CI238" s="1627"/>
      <c r="CJ238" s="1627"/>
      <c r="CK238" s="1627"/>
      <c r="CL238" s="1627"/>
      <c r="CM238" s="1627"/>
      <c r="CN238" s="1627"/>
      <c r="CO238" s="1729"/>
      <c r="CP238" s="1733"/>
      <c r="CQ238" s="222"/>
      <c r="CR238" s="222"/>
      <c r="CS238" s="221"/>
    </row>
    <row r="239" spans="1:97" ht="5.25" customHeight="1">
      <c r="A239" s="221"/>
      <c r="B239" s="221"/>
      <c r="C239" s="1721"/>
      <c r="D239" s="1721"/>
      <c r="E239" s="1721"/>
      <c r="F239" s="1721"/>
      <c r="G239" s="1721"/>
      <c r="H239" s="1721"/>
      <c r="I239" s="1721"/>
      <c r="J239" s="1721"/>
      <c r="K239" s="1721"/>
      <c r="L239" s="1721"/>
      <c r="M239" s="1721"/>
      <c r="N239" s="1721"/>
      <c r="O239" s="1721"/>
      <c r="P239" s="1721"/>
      <c r="Q239" s="1721"/>
      <c r="R239" s="1721"/>
      <c r="S239" s="1721"/>
      <c r="T239" s="1721"/>
      <c r="U239" s="1721"/>
      <c r="V239" s="1721"/>
      <c r="W239" s="1721"/>
      <c r="X239" s="1721"/>
      <c r="Y239" s="1721"/>
      <c r="Z239" s="1721"/>
      <c r="AA239" s="1721"/>
      <c r="AB239" s="1721"/>
      <c r="AC239" s="1721"/>
      <c r="AD239" s="1721"/>
      <c r="AE239" s="1721"/>
      <c r="AF239" s="1721"/>
      <c r="AG239" s="1721"/>
      <c r="AH239" s="1721"/>
      <c r="AI239" s="1721"/>
      <c r="AJ239" s="1721"/>
      <c r="AK239" s="1721"/>
      <c r="AL239" s="1721"/>
      <c r="AM239" s="1721"/>
      <c r="AN239" s="1721"/>
      <c r="AO239" s="1721"/>
      <c r="AP239" s="1721"/>
      <c r="AQ239" s="1721"/>
      <c r="AR239" s="1721"/>
      <c r="AS239" s="1721"/>
      <c r="AT239" s="1721"/>
      <c r="AU239" s="1721"/>
      <c r="AV239" s="1721"/>
      <c r="AW239" s="1721"/>
      <c r="AX239" s="1721"/>
      <c r="AY239" s="1721"/>
      <c r="AZ239" s="1721"/>
      <c r="BA239" s="1721"/>
      <c r="BB239" s="1721"/>
      <c r="BC239" s="1721"/>
      <c r="BD239" s="1721"/>
      <c r="BE239" s="1721"/>
      <c r="BF239" s="1724"/>
      <c r="BG239" s="1725"/>
      <c r="BH239" s="1725"/>
      <c r="BI239" s="1725"/>
      <c r="BJ239" s="1725"/>
      <c r="BK239" s="1725"/>
      <c r="BL239" s="1725"/>
      <c r="BM239" s="1725"/>
      <c r="BN239" s="1725"/>
      <c r="BO239" s="1725"/>
      <c r="BP239" s="1725"/>
      <c r="BQ239" s="1725"/>
      <c r="BR239" s="1725"/>
      <c r="BS239" s="1725"/>
      <c r="BT239" s="1725"/>
      <c r="BU239" s="1725"/>
      <c r="BV239" s="1725"/>
      <c r="BW239" s="1725"/>
      <c r="BX239" s="1725"/>
      <c r="BY239" s="1730"/>
      <c r="BZ239" s="1731"/>
      <c r="CA239" s="1649"/>
      <c r="CB239" s="1649"/>
      <c r="CC239" s="1649"/>
      <c r="CD239" s="1649"/>
      <c r="CE239" s="1649"/>
      <c r="CF239" s="1649"/>
      <c r="CG239" s="1649"/>
      <c r="CH239" s="1649"/>
      <c r="CI239" s="1649"/>
      <c r="CJ239" s="1649"/>
      <c r="CK239" s="1649"/>
      <c r="CL239" s="1649"/>
      <c r="CM239" s="1649"/>
      <c r="CN239" s="1649"/>
      <c r="CO239" s="1731"/>
      <c r="CP239" s="1734"/>
      <c r="CQ239" s="222"/>
      <c r="CR239" s="222"/>
      <c r="CS239" s="221"/>
    </row>
    <row r="240" spans="1:97" ht="5.25" customHeight="1">
      <c r="A240" s="221"/>
      <c r="B240" s="221"/>
      <c r="C240" s="1721"/>
      <c r="D240" s="1721"/>
      <c r="E240" s="1721"/>
      <c r="F240" s="1721"/>
      <c r="G240" s="1721"/>
      <c r="H240" s="1721"/>
      <c r="I240" s="1721"/>
      <c r="J240" s="1721"/>
      <c r="K240" s="1721"/>
      <c r="L240" s="1721"/>
      <c r="M240" s="1721"/>
      <c r="N240" s="1721"/>
      <c r="O240" s="1721"/>
      <c r="P240" s="1721"/>
      <c r="Q240" s="1721"/>
      <c r="R240" s="1721"/>
      <c r="S240" s="1721"/>
      <c r="T240" s="1721"/>
      <c r="U240" s="1721"/>
      <c r="V240" s="1721"/>
      <c r="W240" s="1721"/>
      <c r="X240" s="1721"/>
      <c r="Y240" s="1721"/>
      <c r="Z240" s="1721"/>
      <c r="AA240" s="1721"/>
      <c r="AB240" s="1721"/>
      <c r="AC240" s="1721"/>
      <c r="AD240" s="1721"/>
      <c r="AE240" s="1721"/>
      <c r="AF240" s="1721"/>
      <c r="AG240" s="1721"/>
      <c r="AH240" s="1721"/>
      <c r="AI240" s="1721"/>
      <c r="AJ240" s="1721"/>
      <c r="AK240" s="1721"/>
      <c r="AL240" s="1721"/>
      <c r="AM240" s="1721"/>
      <c r="AN240" s="1721"/>
      <c r="AO240" s="1721"/>
      <c r="AP240" s="1721"/>
      <c r="AQ240" s="1721"/>
      <c r="AR240" s="1721"/>
      <c r="AS240" s="1721"/>
      <c r="AT240" s="1721"/>
      <c r="AU240" s="1721"/>
      <c r="AV240" s="1721"/>
      <c r="AW240" s="1721"/>
      <c r="AX240" s="1721"/>
      <c r="AY240" s="1721"/>
      <c r="AZ240" s="1721"/>
      <c r="BA240" s="1721"/>
      <c r="BB240" s="1721"/>
      <c r="BC240" s="1721"/>
      <c r="BD240" s="1721"/>
      <c r="BE240" s="1721"/>
      <c r="BF240" s="1735"/>
      <c r="BG240" s="1735"/>
      <c r="BH240" s="1735"/>
      <c r="BI240" s="1735"/>
      <c r="BJ240" s="1735"/>
      <c r="BK240" s="1735"/>
      <c r="BL240" s="1735"/>
      <c r="BM240" s="1735"/>
      <c r="BN240" s="1735"/>
      <c r="BO240" s="1735"/>
      <c r="BP240" s="1735"/>
      <c r="BQ240" s="1735"/>
      <c r="BR240" s="1735"/>
      <c r="BS240" s="1735"/>
      <c r="BT240" s="1735"/>
      <c r="BU240" s="1735"/>
      <c r="BV240" s="1735"/>
      <c r="BW240" s="1735"/>
      <c r="BX240" s="1735"/>
      <c r="BY240" s="1735"/>
      <c r="BZ240" s="1735"/>
      <c r="CA240" s="1735"/>
      <c r="CB240" s="1735"/>
      <c r="CC240" s="1735"/>
      <c r="CD240" s="1735"/>
      <c r="CE240" s="1735"/>
      <c r="CF240" s="1735"/>
      <c r="CG240" s="1735"/>
      <c r="CH240" s="1735"/>
      <c r="CI240" s="1735"/>
      <c r="CJ240" s="1735"/>
      <c r="CK240" s="1735"/>
      <c r="CL240" s="1735"/>
      <c r="CM240" s="1735"/>
      <c r="CN240" s="1735"/>
      <c r="CO240" s="1735"/>
      <c r="CP240" s="1735"/>
      <c r="CQ240" s="222"/>
      <c r="CR240" s="222"/>
      <c r="CS240" s="221"/>
    </row>
    <row r="241" spans="1:97" ht="5.25" customHeight="1">
      <c r="A241" s="221"/>
      <c r="B241" s="221"/>
      <c r="C241" s="1721"/>
      <c r="D241" s="1721"/>
      <c r="E241" s="1721"/>
      <c r="F241" s="1721"/>
      <c r="G241" s="1721"/>
      <c r="H241" s="1721"/>
      <c r="I241" s="1721"/>
      <c r="J241" s="1721"/>
      <c r="K241" s="1721"/>
      <c r="L241" s="1721"/>
      <c r="M241" s="1721"/>
      <c r="N241" s="1721"/>
      <c r="O241" s="1721"/>
      <c r="P241" s="1721"/>
      <c r="Q241" s="1721"/>
      <c r="R241" s="1721"/>
      <c r="S241" s="1721"/>
      <c r="T241" s="1721"/>
      <c r="U241" s="1721"/>
      <c r="V241" s="1721"/>
      <c r="W241" s="1721"/>
      <c r="X241" s="1721"/>
      <c r="Y241" s="1721"/>
      <c r="Z241" s="1721"/>
      <c r="AA241" s="1721"/>
      <c r="AB241" s="1721"/>
      <c r="AC241" s="1721"/>
      <c r="AD241" s="1721"/>
      <c r="AE241" s="1721"/>
      <c r="AF241" s="1721"/>
      <c r="AG241" s="1721"/>
      <c r="AH241" s="1721"/>
      <c r="AI241" s="1721"/>
      <c r="AJ241" s="1721"/>
      <c r="AK241" s="1721"/>
      <c r="AL241" s="1721"/>
      <c r="AM241" s="1721"/>
      <c r="AN241" s="1721"/>
      <c r="AO241" s="1721"/>
      <c r="AP241" s="1721"/>
      <c r="AQ241" s="1721"/>
      <c r="AR241" s="1721"/>
      <c r="AS241" s="1721"/>
      <c r="AT241" s="1721"/>
      <c r="AU241" s="1721"/>
      <c r="AV241" s="1721"/>
      <c r="AW241" s="1721"/>
      <c r="AX241" s="1721"/>
      <c r="AY241" s="1721"/>
      <c r="AZ241" s="1721"/>
      <c r="BA241" s="1721"/>
      <c r="BB241" s="1721"/>
      <c r="BC241" s="1721"/>
      <c r="BD241" s="1721"/>
      <c r="BE241" s="1721"/>
      <c r="BF241" s="1373"/>
      <c r="BG241" s="1373"/>
      <c r="BH241" s="1373"/>
      <c r="BI241" s="1373"/>
      <c r="BJ241" s="1373"/>
      <c r="BK241" s="1373"/>
      <c r="BL241" s="1373"/>
      <c r="BM241" s="1373"/>
      <c r="BN241" s="1373"/>
      <c r="BO241" s="1373"/>
      <c r="BP241" s="1373"/>
      <c r="BQ241" s="1373"/>
      <c r="BR241" s="1373"/>
      <c r="BS241" s="1373"/>
      <c r="BT241" s="1373"/>
      <c r="BU241" s="1373"/>
      <c r="BV241" s="1373"/>
      <c r="BW241" s="1373"/>
      <c r="BX241" s="1373"/>
      <c r="BY241" s="1373"/>
      <c r="BZ241" s="1373"/>
      <c r="CA241" s="1373"/>
      <c r="CB241" s="1373"/>
      <c r="CC241" s="1373"/>
      <c r="CD241" s="1373"/>
      <c r="CE241" s="1373"/>
      <c r="CF241" s="1373"/>
      <c r="CG241" s="1373"/>
      <c r="CH241" s="1373"/>
      <c r="CI241" s="1373"/>
      <c r="CJ241" s="1373"/>
      <c r="CK241" s="1373"/>
      <c r="CL241" s="1373"/>
      <c r="CM241" s="1373"/>
      <c r="CN241" s="1373"/>
      <c r="CO241" s="1373"/>
      <c r="CP241" s="1373"/>
      <c r="CQ241" s="222"/>
      <c r="CR241" s="222"/>
      <c r="CS241" s="221"/>
    </row>
    <row r="242" spans="1:97" ht="5.25" customHeight="1">
      <c r="A242" s="221"/>
      <c r="B242" s="221"/>
      <c r="C242" s="1606" t="s">
        <v>123</v>
      </c>
      <c r="D242" s="1606"/>
      <c r="E242" s="1606"/>
      <c r="F242" s="1606"/>
      <c r="G242" s="1606"/>
      <c r="H242" s="1606"/>
      <c r="I242" s="1606"/>
      <c r="J242" s="1606"/>
      <c r="K242" s="1606"/>
      <c r="L242" s="1606"/>
      <c r="M242" s="1606"/>
      <c r="N242" s="1606"/>
      <c r="O242" s="1606"/>
      <c r="P242" s="1606"/>
      <c r="Q242" s="1606"/>
      <c r="R242" s="1606"/>
      <c r="S242" s="1606"/>
      <c r="T242" s="1606"/>
      <c r="U242" s="1606"/>
      <c r="V242" s="1606"/>
      <c r="W242" s="1606"/>
      <c r="X242" s="1606"/>
      <c r="Y242" s="1606"/>
      <c r="Z242" s="1606"/>
      <c r="AA242" s="1606"/>
      <c r="AB242" s="1606"/>
      <c r="AC242" s="1606"/>
      <c r="AD242" s="1606"/>
      <c r="AE242" s="1606"/>
      <c r="AF242" s="1606"/>
      <c r="AG242" s="1606"/>
      <c r="AH242" s="1606"/>
      <c r="AI242" s="1606"/>
      <c r="AJ242" s="1606"/>
      <c r="AK242" s="1606"/>
      <c r="AL242" s="1606"/>
      <c r="AM242" s="1606"/>
      <c r="AN242" s="1606"/>
      <c r="AO242" s="1606"/>
      <c r="AP242" s="1606"/>
      <c r="AQ242" s="1606"/>
      <c r="AR242" s="1606"/>
      <c r="AS242" s="1606"/>
      <c r="AT242" s="1606"/>
      <c r="AU242" s="1606"/>
      <c r="AV242" s="1606"/>
      <c r="AW242" s="1606"/>
      <c r="AX242" s="1606"/>
      <c r="AY242" s="1606"/>
      <c r="AZ242" s="1606"/>
      <c r="BA242" s="1606"/>
      <c r="BB242" s="1606"/>
      <c r="BC242" s="1606"/>
      <c r="BD242" s="1606"/>
      <c r="BE242" s="1606"/>
      <c r="BF242" s="1606"/>
      <c r="BG242" s="1606"/>
      <c r="BH242" s="1606"/>
      <c r="BI242" s="1606"/>
      <c r="BJ242" s="1606"/>
      <c r="BK242" s="1606"/>
      <c r="BL242" s="1606"/>
      <c r="BM242" s="1606"/>
      <c r="BN242" s="1606"/>
      <c r="BO242" s="1606"/>
      <c r="BP242" s="1606"/>
      <c r="BQ242" s="1606"/>
      <c r="BR242" s="1606"/>
      <c r="BS242" s="1606"/>
      <c r="BT242" s="1606"/>
      <c r="BU242" s="1672"/>
      <c r="BV242" s="1672"/>
      <c r="BW242" s="1606" t="s">
        <v>122</v>
      </c>
      <c r="BX242" s="1606"/>
      <c r="BY242" s="1606"/>
      <c r="BZ242" s="1606"/>
      <c r="CA242" s="1606"/>
      <c r="CB242" s="1606"/>
      <c r="CC242" s="1606"/>
      <c r="CD242" s="1606"/>
      <c r="CE242" s="1606"/>
      <c r="CF242" s="1606"/>
      <c r="CG242" s="1606"/>
      <c r="CH242" s="1606"/>
      <c r="CI242" s="1606"/>
      <c r="CJ242" s="1606"/>
      <c r="CK242" s="1606"/>
      <c r="CL242" s="1606"/>
      <c r="CM242" s="1606"/>
      <c r="CN242" s="1606"/>
      <c r="CO242" s="1606"/>
      <c r="CP242" s="1606"/>
      <c r="CQ242" s="222"/>
      <c r="CR242" s="222"/>
      <c r="CS242" s="221"/>
    </row>
    <row r="243" spans="1:97" ht="5.25" customHeight="1">
      <c r="A243" s="221"/>
      <c r="B243" s="221"/>
      <c r="C243" s="1606"/>
      <c r="D243" s="1606"/>
      <c r="E243" s="1606"/>
      <c r="F243" s="1606"/>
      <c r="G243" s="1606"/>
      <c r="H243" s="1606"/>
      <c r="I243" s="1606"/>
      <c r="J243" s="1606"/>
      <c r="K243" s="1606"/>
      <c r="L243" s="1606"/>
      <c r="M243" s="1606"/>
      <c r="N243" s="1606"/>
      <c r="O243" s="1606"/>
      <c r="P243" s="1606"/>
      <c r="Q243" s="1606"/>
      <c r="R243" s="1606"/>
      <c r="S243" s="1606"/>
      <c r="T243" s="1606"/>
      <c r="U243" s="1606"/>
      <c r="V243" s="1606"/>
      <c r="W243" s="1606"/>
      <c r="X243" s="1606"/>
      <c r="Y243" s="1606"/>
      <c r="Z243" s="1606"/>
      <c r="AA243" s="1606"/>
      <c r="AB243" s="1606"/>
      <c r="AC243" s="1606"/>
      <c r="AD243" s="1606"/>
      <c r="AE243" s="1606"/>
      <c r="AF243" s="1606"/>
      <c r="AG243" s="1606"/>
      <c r="AH243" s="1606"/>
      <c r="AI243" s="1606"/>
      <c r="AJ243" s="1606"/>
      <c r="AK243" s="1606"/>
      <c r="AL243" s="1606"/>
      <c r="AM243" s="1606"/>
      <c r="AN243" s="1606"/>
      <c r="AO243" s="1606"/>
      <c r="AP243" s="1606"/>
      <c r="AQ243" s="1606"/>
      <c r="AR243" s="1606"/>
      <c r="AS243" s="1606"/>
      <c r="AT243" s="1606"/>
      <c r="AU243" s="1606"/>
      <c r="AV243" s="1606"/>
      <c r="AW243" s="1606"/>
      <c r="AX243" s="1606"/>
      <c r="AY243" s="1606"/>
      <c r="AZ243" s="1606"/>
      <c r="BA243" s="1606"/>
      <c r="BB243" s="1606"/>
      <c r="BC243" s="1606"/>
      <c r="BD243" s="1606"/>
      <c r="BE243" s="1606"/>
      <c r="BF243" s="1606"/>
      <c r="BG243" s="1606"/>
      <c r="BH243" s="1606"/>
      <c r="BI243" s="1606"/>
      <c r="BJ243" s="1606"/>
      <c r="BK243" s="1606"/>
      <c r="BL243" s="1606"/>
      <c r="BM243" s="1606"/>
      <c r="BN243" s="1606"/>
      <c r="BO243" s="1606"/>
      <c r="BP243" s="1606"/>
      <c r="BQ243" s="1606"/>
      <c r="BR243" s="1606"/>
      <c r="BS243" s="1606"/>
      <c r="BT243" s="1606"/>
      <c r="BU243" s="1672"/>
      <c r="BV243" s="1672"/>
      <c r="BW243" s="1606"/>
      <c r="BX243" s="1606"/>
      <c r="BY243" s="1606"/>
      <c r="BZ243" s="1606"/>
      <c r="CA243" s="1606"/>
      <c r="CB243" s="1606"/>
      <c r="CC243" s="1606"/>
      <c r="CD243" s="1606"/>
      <c r="CE243" s="1606"/>
      <c r="CF243" s="1606"/>
      <c r="CG243" s="1606"/>
      <c r="CH243" s="1606"/>
      <c r="CI243" s="1606"/>
      <c r="CJ243" s="1606"/>
      <c r="CK243" s="1606"/>
      <c r="CL243" s="1606"/>
      <c r="CM243" s="1606"/>
      <c r="CN243" s="1606"/>
      <c r="CO243" s="1606"/>
      <c r="CP243" s="1606"/>
      <c r="CQ243" s="222"/>
      <c r="CR243" s="222"/>
      <c r="CS243" s="221"/>
    </row>
    <row r="244" spans="1:97" ht="5.25" customHeight="1">
      <c r="A244" s="221"/>
      <c r="B244" s="221"/>
      <c r="C244" s="1606"/>
      <c r="D244" s="1606"/>
      <c r="E244" s="1606"/>
      <c r="F244" s="1606"/>
      <c r="G244" s="1606"/>
      <c r="H244" s="1606"/>
      <c r="I244" s="1606"/>
      <c r="J244" s="1606"/>
      <c r="K244" s="1606"/>
      <c r="L244" s="1606"/>
      <c r="M244" s="1606"/>
      <c r="N244" s="1606"/>
      <c r="O244" s="1606"/>
      <c r="P244" s="1606"/>
      <c r="Q244" s="1606"/>
      <c r="R244" s="1606"/>
      <c r="S244" s="1606"/>
      <c r="T244" s="1606"/>
      <c r="U244" s="1606"/>
      <c r="V244" s="1606"/>
      <c r="W244" s="1606"/>
      <c r="X244" s="1606"/>
      <c r="Y244" s="1606"/>
      <c r="Z244" s="1606"/>
      <c r="AA244" s="1606"/>
      <c r="AB244" s="1606"/>
      <c r="AC244" s="1606"/>
      <c r="AD244" s="1606"/>
      <c r="AE244" s="1606"/>
      <c r="AF244" s="1606"/>
      <c r="AG244" s="1606"/>
      <c r="AH244" s="1606"/>
      <c r="AI244" s="1606"/>
      <c r="AJ244" s="1606"/>
      <c r="AK244" s="1606"/>
      <c r="AL244" s="1606"/>
      <c r="AM244" s="1606"/>
      <c r="AN244" s="1606"/>
      <c r="AO244" s="1606"/>
      <c r="AP244" s="1606"/>
      <c r="AQ244" s="1606"/>
      <c r="AR244" s="1606"/>
      <c r="AS244" s="1606"/>
      <c r="AT244" s="1606"/>
      <c r="AU244" s="1606"/>
      <c r="AV244" s="1606"/>
      <c r="AW244" s="1606"/>
      <c r="AX244" s="1606"/>
      <c r="AY244" s="1606"/>
      <c r="AZ244" s="1606"/>
      <c r="BA244" s="1606"/>
      <c r="BB244" s="1606"/>
      <c r="BC244" s="1606"/>
      <c r="BD244" s="1606"/>
      <c r="BE244" s="1606"/>
      <c r="BF244" s="1606"/>
      <c r="BG244" s="1606"/>
      <c r="BH244" s="1606"/>
      <c r="BI244" s="1606"/>
      <c r="BJ244" s="1606"/>
      <c r="BK244" s="1606"/>
      <c r="BL244" s="1606"/>
      <c r="BM244" s="1606"/>
      <c r="BN244" s="1606"/>
      <c r="BO244" s="1606"/>
      <c r="BP244" s="1606"/>
      <c r="BQ244" s="1606"/>
      <c r="BR244" s="1606"/>
      <c r="BS244" s="1606"/>
      <c r="BT244" s="1606"/>
      <c r="BU244" s="1672"/>
      <c r="BV244" s="1672"/>
      <c r="BW244" s="1606"/>
      <c r="BX244" s="1606"/>
      <c r="BY244" s="1606"/>
      <c r="BZ244" s="1606"/>
      <c r="CA244" s="1606"/>
      <c r="CB244" s="1606"/>
      <c r="CC244" s="1606"/>
      <c r="CD244" s="1606"/>
      <c r="CE244" s="1606"/>
      <c r="CF244" s="1606"/>
      <c r="CG244" s="1606"/>
      <c r="CH244" s="1606"/>
      <c r="CI244" s="1606"/>
      <c r="CJ244" s="1606"/>
      <c r="CK244" s="1606"/>
      <c r="CL244" s="1606"/>
      <c r="CM244" s="1606"/>
      <c r="CN244" s="1606"/>
      <c r="CO244" s="1606"/>
      <c r="CP244" s="1606"/>
      <c r="CQ244" s="222"/>
      <c r="CR244" s="222"/>
      <c r="CS244" s="221"/>
    </row>
    <row r="245" spans="1:97" ht="5.25" customHeight="1">
      <c r="A245" s="221"/>
      <c r="B245" s="221"/>
      <c r="C245" s="1736">
        <v>1</v>
      </c>
      <c r="D245" s="1621"/>
      <c r="E245" s="1621" t="s">
        <v>14</v>
      </c>
      <c r="F245" s="1621"/>
      <c r="G245" s="1621"/>
      <c r="H245" s="1433" t="str">
        <f>IF(所得控除等!D182="","",所得控除等!D182)</f>
        <v/>
      </c>
      <c r="I245" s="1433"/>
      <c r="J245" s="1433"/>
      <c r="K245" s="1433"/>
      <c r="L245" s="1433"/>
      <c r="M245" s="1433"/>
      <c r="N245" s="1433"/>
      <c r="O245" s="1433"/>
      <c r="P245" s="1433"/>
      <c r="Q245" s="1433"/>
      <c r="R245" s="1433"/>
      <c r="S245" s="1433"/>
      <c r="T245" s="1433"/>
      <c r="U245" s="1433"/>
      <c r="V245" s="1433"/>
      <c r="W245" s="1433"/>
      <c r="X245" s="1433"/>
      <c r="Y245" s="1433"/>
      <c r="Z245" s="1433"/>
      <c r="AA245" s="1433"/>
      <c r="AB245" s="1737" t="s">
        <v>12</v>
      </c>
      <c r="AC245" s="1737"/>
      <c r="AD245" s="1737"/>
      <c r="AE245" s="1737"/>
      <c r="AF245" s="1433" t="str">
        <f>IF(所得控除等!L182="","",所得控除等!L182)</f>
        <v/>
      </c>
      <c r="AG245" s="1433"/>
      <c r="AH245" s="1433"/>
      <c r="AI245" s="1433"/>
      <c r="AJ245" s="1433"/>
      <c r="AK245" s="1433"/>
      <c r="AL245" s="1739" t="s">
        <v>13</v>
      </c>
      <c r="AM245" s="1739"/>
      <c r="AN245" s="1739"/>
      <c r="AO245" s="1739"/>
      <c r="AP245" s="1433" t="str">
        <f>IF(OR(所得控除等!H182="",所得控除等!I182="",所得控除等!J182="",所得控除等!K182=""),"",CONCATENATE(所得控除等!H182,所得控除等!I182,"年",所得控除等!J182,"月",所得控除等!K182,"日"))</f>
        <v/>
      </c>
      <c r="AQ245" s="1433"/>
      <c r="AR245" s="1433"/>
      <c r="AS245" s="1433"/>
      <c r="AT245" s="1433"/>
      <c r="AU245" s="1433"/>
      <c r="AV245" s="1433"/>
      <c r="AW245" s="1433"/>
      <c r="AX245" s="1433"/>
      <c r="AY245" s="1433"/>
      <c r="AZ245" s="1433"/>
      <c r="BA245" s="1433"/>
      <c r="BB245" s="1433"/>
      <c r="BC245" s="1433"/>
      <c r="BD245" s="1739" t="s">
        <v>119</v>
      </c>
      <c r="BE245" s="1739"/>
      <c r="BF245" s="1739"/>
      <c r="BG245" s="1739"/>
      <c r="BH245" s="1739"/>
      <c r="BI245" s="1739"/>
      <c r="BJ245" s="1739"/>
      <c r="BK245" s="1741" t="str">
        <f>IF(所得控除等!N182="","",所得控除等!N182)</f>
        <v/>
      </c>
      <c r="BL245" s="1741"/>
      <c r="BM245" s="1741"/>
      <c r="BN245" s="1741"/>
      <c r="BO245" s="1741"/>
      <c r="BP245" s="1741"/>
      <c r="BQ245" s="1741"/>
      <c r="BR245" s="1741"/>
      <c r="BS245" s="1741"/>
      <c r="BT245" s="1742"/>
      <c r="BU245" s="1672"/>
      <c r="BV245" s="1672"/>
      <c r="BW245" s="1745"/>
      <c r="BX245" s="1739"/>
      <c r="BY245" s="1739"/>
      <c r="BZ245" s="1739"/>
      <c r="CA245" s="1739"/>
      <c r="CB245" s="1739"/>
      <c r="CC245" s="1739"/>
      <c r="CD245" s="1747" t="s">
        <v>168</v>
      </c>
      <c r="CE245" s="1748"/>
      <c r="CF245" s="1748"/>
      <c r="CG245" s="1748"/>
      <c r="CH245" s="1748"/>
      <c r="CI245" s="1748"/>
      <c r="CJ245" s="1748"/>
      <c r="CK245" s="1748"/>
      <c r="CL245" s="1748"/>
      <c r="CM245" s="1748"/>
      <c r="CN245" s="1753" t="s">
        <v>175</v>
      </c>
      <c r="CO245" s="1753"/>
      <c r="CP245" s="1754"/>
      <c r="CQ245" s="222"/>
      <c r="CR245" s="222"/>
      <c r="CS245" s="221"/>
    </row>
    <row r="246" spans="1:97" ht="5.25" customHeight="1">
      <c r="A246" s="221"/>
      <c r="B246" s="221"/>
      <c r="C246" s="1685"/>
      <c r="D246" s="1573"/>
      <c r="E246" s="1573"/>
      <c r="F246" s="1573"/>
      <c r="G246" s="1573"/>
      <c r="H246" s="1378"/>
      <c r="I246" s="1378"/>
      <c r="J246" s="1378"/>
      <c r="K246" s="1378"/>
      <c r="L246" s="1378"/>
      <c r="M246" s="1378"/>
      <c r="N246" s="1378"/>
      <c r="O246" s="1378"/>
      <c r="P246" s="1378"/>
      <c r="Q246" s="1378"/>
      <c r="R246" s="1378"/>
      <c r="S246" s="1378"/>
      <c r="T246" s="1378"/>
      <c r="U246" s="1378"/>
      <c r="V246" s="1378"/>
      <c r="W246" s="1378"/>
      <c r="X246" s="1378"/>
      <c r="Y246" s="1378"/>
      <c r="Z246" s="1378"/>
      <c r="AA246" s="1378"/>
      <c r="AB246" s="1738"/>
      <c r="AC246" s="1738"/>
      <c r="AD246" s="1738"/>
      <c r="AE246" s="1738"/>
      <c r="AF246" s="1378"/>
      <c r="AG246" s="1378"/>
      <c r="AH246" s="1378"/>
      <c r="AI246" s="1378"/>
      <c r="AJ246" s="1378"/>
      <c r="AK246" s="1378"/>
      <c r="AL246" s="1740"/>
      <c r="AM246" s="1740"/>
      <c r="AN246" s="1740"/>
      <c r="AO246" s="1740"/>
      <c r="AP246" s="1378"/>
      <c r="AQ246" s="1378"/>
      <c r="AR246" s="1378"/>
      <c r="AS246" s="1378"/>
      <c r="AT246" s="1378"/>
      <c r="AU246" s="1378"/>
      <c r="AV246" s="1378"/>
      <c r="AW246" s="1378"/>
      <c r="AX246" s="1378"/>
      <c r="AY246" s="1378"/>
      <c r="AZ246" s="1378"/>
      <c r="BA246" s="1378"/>
      <c r="BB246" s="1378"/>
      <c r="BC246" s="1378"/>
      <c r="BD246" s="1740"/>
      <c r="BE246" s="1740"/>
      <c r="BF246" s="1740"/>
      <c r="BG246" s="1740"/>
      <c r="BH246" s="1740"/>
      <c r="BI246" s="1740"/>
      <c r="BJ246" s="1740"/>
      <c r="BK246" s="1743"/>
      <c r="BL246" s="1743"/>
      <c r="BM246" s="1743"/>
      <c r="BN246" s="1743"/>
      <c r="BO246" s="1743"/>
      <c r="BP246" s="1743"/>
      <c r="BQ246" s="1743"/>
      <c r="BR246" s="1743"/>
      <c r="BS246" s="1743"/>
      <c r="BT246" s="1744"/>
      <c r="BU246" s="1672"/>
      <c r="BV246" s="1672"/>
      <c r="BW246" s="1746"/>
      <c r="BX246" s="1740"/>
      <c r="BY246" s="1740"/>
      <c r="BZ246" s="1740"/>
      <c r="CA246" s="1740"/>
      <c r="CB246" s="1740"/>
      <c r="CC246" s="1740"/>
      <c r="CD246" s="1749"/>
      <c r="CE246" s="1750"/>
      <c r="CF246" s="1750"/>
      <c r="CG246" s="1750"/>
      <c r="CH246" s="1750"/>
      <c r="CI246" s="1750"/>
      <c r="CJ246" s="1750"/>
      <c r="CK246" s="1750"/>
      <c r="CL246" s="1750"/>
      <c r="CM246" s="1750"/>
      <c r="CN246" s="1755"/>
      <c r="CO246" s="1755"/>
      <c r="CP246" s="1756"/>
      <c r="CQ246" s="222"/>
      <c r="CR246" s="222"/>
      <c r="CS246" s="221"/>
    </row>
    <row r="247" spans="1:97" ht="5.25" customHeight="1">
      <c r="A247" s="221"/>
      <c r="B247" s="221"/>
      <c r="C247" s="1685"/>
      <c r="D247" s="1573"/>
      <c r="E247" s="1573"/>
      <c r="F247" s="1573"/>
      <c r="G247" s="1573"/>
      <c r="H247" s="1378"/>
      <c r="I247" s="1378"/>
      <c r="J247" s="1378"/>
      <c r="K247" s="1378"/>
      <c r="L247" s="1378"/>
      <c r="M247" s="1378"/>
      <c r="N247" s="1378"/>
      <c r="O247" s="1378"/>
      <c r="P247" s="1378"/>
      <c r="Q247" s="1378"/>
      <c r="R247" s="1378"/>
      <c r="S247" s="1378"/>
      <c r="T247" s="1378"/>
      <c r="U247" s="1378"/>
      <c r="V247" s="1378"/>
      <c r="W247" s="1378"/>
      <c r="X247" s="1378"/>
      <c r="Y247" s="1378"/>
      <c r="Z247" s="1378"/>
      <c r="AA247" s="1378"/>
      <c r="AB247" s="1738"/>
      <c r="AC247" s="1738"/>
      <c r="AD247" s="1738"/>
      <c r="AE247" s="1738"/>
      <c r="AF247" s="1378"/>
      <c r="AG247" s="1378"/>
      <c r="AH247" s="1378"/>
      <c r="AI247" s="1378"/>
      <c r="AJ247" s="1378"/>
      <c r="AK247" s="1378"/>
      <c r="AL247" s="1740"/>
      <c r="AM247" s="1740"/>
      <c r="AN247" s="1740"/>
      <c r="AO247" s="1740"/>
      <c r="AP247" s="1378"/>
      <c r="AQ247" s="1378"/>
      <c r="AR247" s="1378"/>
      <c r="AS247" s="1378"/>
      <c r="AT247" s="1378"/>
      <c r="AU247" s="1378"/>
      <c r="AV247" s="1378"/>
      <c r="AW247" s="1378"/>
      <c r="AX247" s="1378"/>
      <c r="AY247" s="1378"/>
      <c r="AZ247" s="1378"/>
      <c r="BA247" s="1378"/>
      <c r="BB247" s="1378"/>
      <c r="BC247" s="1378"/>
      <c r="BD247" s="1740"/>
      <c r="BE247" s="1740"/>
      <c r="BF247" s="1740"/>
      <c r="BG247" s="1740"/>
      <c r="BH247" s="1740"/>
      <c r="BI247" s="1740"/>
      <c r="BJ247" s="1740"/>
      <c r="BK247" s="1743"/>
      <c r="BL247" s="1743"/>
      <c r="BM247" s="1743"/>
      <c r="BN247" s="1743"/>
      <c r="BO247" s="1743"/>
      <c r="BP247" s="1743"/>
      <c r="BQ247" s="1743"/>
      <c r="BR247" s="1743"/>
      <c r="BS247" s="1743"/>
      <c r="BT247" s="1744"/>
      <c r="BU247" s="1672"/>
      <c r="BV247" s="1672"/>
      <c r="BW247" s="1746"/>
      <c r="BX247" s="1740"/>
      <c r="BY247" s="1740"/>
      <c r="BZ247" s="1740"/>
      <c r="CA247" s="1740"/>
      <c r="CB247" s="1740"/>
      <c r="CC247" s="1740"/>
      <c r="CD247" s="1751"/>
      <c r="CE247" s="1752"/>
      <c r="CF247" s="1752"/>
      <c r="CG247" s="1752"/>
      <c r="CH247" s="1752"/>
      <c r="CI247" s="1752"/>
      <c r="CJ247" s="1752"/>
      <c r="CK247" s="1752"/>
      <c r="CL247" s="1752"/>
      <c r="CM247" s="1752"/>
      <c r="CN247" s="1757"/>
      <c r="CO247" s="1757"/>
      <c r="CP247" s="1758"/>
      <c r="CQ247" s="222"/>
      <c r="CR247" s="222"/>
      <c r="CS247" s="221"/>
    </row>
    <row r="248" spans="1:97" ht="5.25" customHeight="1">
      <c r="A248" s="221"/>
      <c r="B248" s="221"/>
      <c r="C248" s="1685"/>
      <c r="D248" s="1573"/>
      <c r="E248" s="1573"/>
      <c r="F248" s="1573"/>
      <c r="G248" s="1573"/>
      <c r="H248" s="1378"/>
      <c r="I248" s="1378"/>
      <c r="J248" s="1378"/>
      <c r="K248" s="1378"/>
      <c r="L248" s="1378"/>
      <c r="M248" s="1378"/>
      <c r="N248" s="1378"/>
      <c r="O248" s="1378"/>
      <c r="P248" s="1378"/>
      <c r="Q248" s="1378"/>
      <c r="R248" s="1378"/>
      <c r="S248" s="1378"/>
      <c r="T248" s="1378"/>
      <c r="U248" s="1378"/>
      <c r="V248" s="1378"/>
      <c r="W248" s="1378"/>
      <c r="X248" s="1378"/>
      <c r="Y248" s="1378"/>
      <c r="Z248" s="1378"/>
      <c r="AA248" s="1378"/>
      <c r="AB248" s="1738"/>
      <c r="AC248" s="1738"/>
      <c r="AD248" s="1738"/>
      <c r="AE248" s="1738"/>
      <c r="AF248" s="1378"/>
      <c r="AG248" s="1378"/>
      <c r="AH248" s="1378"/>
      <c r="AI248" s="1378"/>
      <c r="AJ248" s="1378"/>
      <c r="AK248" s="1378"/>
      <c r="AL248" s="1740"/>
      <c r="AM248" s="1740"/>
      <c r="AN248" s="1740"/>
      <c r="AO248" s="1740"/>
      <c r="AP248" s="1378"/>
      <c r="AQ248" s="1378"/>
      <c r="AR248" s="1378"/>
      <c r="AS248" s="1378"/>
      <c r="AT248" s="1378"/>
      <c r="AU248" s="1378"/>
      <c r="AV248" s="1378"/>
      <c r="AW248" s="1378"/>
      <c r="AX248" s="1378"/>
      <c r="AY248" s="1378"/>
      <c r="AZ248" s="1378"/>
      <c r="BA248" s="1378"/>
      <c r="BB248" s="1378"/>
      <c r="BC248" s="1378"/>
      <c r="BD248" s="1740"/>
      <c r="BE248" s="1740"/>
      <c r="BF248" s="1740"/>
      <c r="BG248" s="1740"/>
      <c r="BH248" s="1740"/>
      <c r="BI248" s="1740"/>
      <c r="BJ248" s="1740"/>
      <c r="BK248" s="1743"/>
      <c r="BL248" s="1743"/>
      <c r="BM248" s="1743"/>
      <c r="BN248" s="1743"/>
      <c r="BO248" s="1743"/>
      <c r="BP248" s="1743"/>
      <c r="BQ248" s="1743"/>
      <c r="BR248" s="1743"/>
      <c r="BS248" s="1743"/>
      <c r="BT248" s="1744"/>
      <c r="BU248" s="1672"/>
      <c r="BV248" s="1672"/>
      <c r="BW248" s="1746" t="s">
        <v>166</v>
      </c>
      <c r="BX248" s="1740"/>
      <c r="BY248" s="1740"/>
      <c r="BZ248" s="1740"/>
      <c r="CA248" s="1740"/>
      <c r="CB248" s="1740"/>
      <c r="CC248" s="1740"/>
      <c r="CD248" s="1759" t="s">
        <v>175</v>
      </c>
      <c r="CE248" s="1759"/>
      <c r="CF248" s="1759"/>
      <c r="CG248" s="1759"/>
      <c r="CH248" s="1759"/>
      <c r="CI248" s="1759"/>
      <c r="CJ248" s="1759"/>
      <c r="CK248" s="1759"/>
      <c r="CL248" s="1759"/>
      <c r="CM248" s="1759"/>
      <c r="CN248" s="1759"/>
      <c r="CO248" s="1759"/>
      <c r="CP248" s="1760"/>
      <c r="CQ248" s="222"/>
      <c r="CR248" s="222"/>
      <c r="CS248" s="221"/>
    </row>
    <row r="249" spans="1:97" ht="5.25" customHeight="1">
      <c r="A249" s="221"/>
      <c r="B249" s="221"/>
      <c r="C249" s="1685"/>
      <c r="D249" s="1573"/>
      <c r="E249" s="1761"/>
      <c r="F249" s="1762"/>
      <c r="G249" s="1762"/>
      <c r="H249" s="1360" t="str">
        <f>IF(所得控除等!R182="","",所得控除等!R182)</f>
        <v/>
      </c>
      <c r="I249" s="1361"/>
      <c r="J249" s="1361"/>
      <c r="K249" s="1361"/>
      <c r="L249" s="1361"/>
      <c r="M249" s="1361"/>
      <c r="N249" s="1361"/>
      <c r="O249" s="1361"/>
      <c r="P249" s="1361"/>
      <c r="Q249" s="1361"/>
      <c r="R249" s="1361"/>
      <c r="S249" s="1361"/>
      <c r="T249" s="1361"/>
      <c r="U249" s="1361"/>
      <c r="V249" s="1361"/>
      <c r="W249" s="1361"/>
      <c r="X249" s="1361"/>
      <c r="Y249" s="1361"/>
      <c r="Z249" s="1361"/>
      <c r="AA249" s="1361"/>
      <c r="AB249" s="1361"/>
      <c r="AC249" s="1361"/>
      <c r="AD249" s="1361"/>
      <c r="AE249" s="1361"/>
      <c r="AF249" s="1361"/>
      <c r="AG249" s="1361"/>
      <c r="AH249" s="1361"/>
      <c r="AI249" s="1361"/>
      <c r="AJ249" s="1361"/>
      <c r="AK249" s="1361"/>
      <c r="AL249" s="1361"/>
      <c r="AM249" s="1361"/>
      <c r="AN249" s="1361"/>
      <c r="AO249" s="1361"/>
      <c r="AP249" s="1361"/>
      <c r="AQ249" s="1361"/>
      <c r="AR249" s="1361"/>
      <c r="AS249" s="1361"/>
      <c r="AT249" s="1361"/>
      <c r="AU249" s="1361"/>
      <c r="AV249" s="1392"/>
      <c r="AW249" s="1761"/>
      <c r="AX249" s="1762"/>
      <c r="AY249" s="1762"/>
      <c r="AZ249" s="1769" t="str">
        <f>IF(所得控除等!P182="","",所得控除等!P182)</f>
        <v/>
      </c>
      <c r="BA249" s="1769"/>
      <c r="BB249" s="1769"/>
      <c r="BC249" s="1769"/>
      <c r="BD249" s="1769"/>
      <c r="BE249" s="1769"/>
      <c r="BF249" s="1769"/>
      <c r="BG249" s="1770"/>
      <c r="BH249" s="1573"/>
      <c r="BI249" s="1573"/>
      <c r="BJ249" s="1573"/>
      <c r="BK249" s="1573"/>
      <c r="BL249" s="1573"/>
      <c r="BM249" s="1573"/>
      <c r="BN249" s="1573"/>
      <c r="BO249" s="1573"/>
      <c r="BP249" s="1573"/>
      <c r="BQ249" s="1573"/>
      <c r="BR249" s="1573"/>
      <c r="BS249" s="1573"/>
      <c r="BT249" s="1656"/>
      <c r="BU249" s="1672"/>
      <c r="BV249" s="1672"/>
      <c r="BW249" s="1746"/>
      <c r="BX249" s="1740"/>
      <c r="BY249" s="1740"/>
      <c r="BZ249" s="1740"/>
      <c r="CA249" s="1740"/>
      <c r="CB249" s="1740"/>
      <c r="CC249" s="1740"/>
      <c r="CD249" s="1759"/>
      <c r="CE249" s="1759"/>
      <c r="CF249" s="1759"/>
      <c r="CG249" s="1759"/>
      <c r="CH249" s="1759"/>
      <c r="CI249" s="1759"/>
      <c r="CJ249" s="1759"/>
      <c r="CK249" s="1759"/>
      <c r="CL249" s="1759"/>
      <c r="CM249" s="1759"/>
      <c r="CN249" s="1759"/>
      <c r="CO249" s="1759"/>
      <c r="CP249" s="1760"/>
      <c r="CQ249" s="222"/>
      <c r="CR249" s="222"/>
      <c r="CS249" s="221"/>
    </row>
    <row r="250" spans="1:97" ht="5.25" customHeight="1">
      <c r="A250" s="221"/>
      <c r="B250" s="221"/>
      <c r="C250" s="1685"/>
      <c r="D250" s="1573"/>
      <c r="E250" s="1763"/>
      <c r="F250" s="1764"/>
      <c r="G250" s="1764"/>
      <c r="H250" s="1393"/>
      <c r="I250" s="1394"/>
      <c r="J250" s="1394"/>
      <c r="K250" s="1394"/>
      <c r="L250" s="1394"/>
      <c r="M250" s="1394"/>
      <c r="N250" s="1394"/>
      <c r="O250" s="1394"/>
      <c r="P250" s="1394"/>
      <c r="Q250" s="1394"/>
      <c r="R250" s="1394"/>
      <c r="S250" s="1394"/>
      <c r="T250" s="1394"/>
      <c r="U250" s="1394"/>
      <c r="V250" s="1394"/>
      <c r="W250" s="1394"/>
      <c r="X250" s="1394"/>
      <c r="Y250" s="1394"/>
      <c r="Z250" s="1394"/>
      <c r="AA250" s="1394"/>
      <c r="AB250" s="1394"/>
      <c r="AC250" s="1394"/>
      <c r="AD250" s="1394"/>
      <c r="AE250" s="1394"/>
      <c r="AF250" s="1394"/>
      <c r="AG250" s="1394"/>
      <c r="AH250" s="1394"/>
      <c r="AI250" s="1394"/>
      <c r="AJ250" s="1394"/>
      <c r="AK250" s="1394"/>
      <c r="AL250" s="1394"/>
      <c r="AM250" s="1394"/>
      <c r="AN250" s="1394"/>
      <c r="AO250" s="1394"/>
      <c r="AP250" s="1394"/>
      <c r="AQ250" s="1394"/>
      <c r="AR250" s="1394"/>
      <c r="AS250" s="1394"/>
      <c r="AT250" s="1394"/>
      <c r="AU250" s="1394"/>
      <c r="AV250" s="1395"/>
      <c r="AW250" s="1763"/>
      <c r="AX250" s="1764"/>
      <c r="AY250" s="1764"/>
      <c r="AZ250" s="1771"/>
      <c r="BA250" s="1771"/>
      <c r="BB250" s="1771"/>
      <c r="BC250" s="1771"/>
      <c r="BD250" s="1771"/>
      <c r="BE250" s="1771"/>
      <c r="BF250" s="1771"/>
      <c r="BG250" s="1772"/>
      <c r="BH250" s="1573"/>
      <c r="BI250" s="1573"/>
      <c r="BJ250" s="1573"/>
      <c r="BK250" s="1573"/>
      <c r="BL250" s="1573"/>
      <c r="BM250" s="1573"/>
      <c r="BN250" s="1573"/>
      <c r="BO250" s="1573"/>
      <c r="BP250" s="1573"/>
      <c r="BQ250" s="1573"/>
      <c r="BR250" s="1573"/>
      <c r="BS250" s="1573"/>
      <c r="BT250" s="1656"/>
      <c r="BU250" s="1672"/>
      <c r="BV250" s="1672"/>
      <c r="BW250" s="1746"/>
      <c r="BX250" s="1740"/>
      <c r="BY250" s="1740"/>
      <c r="BZ250" s="1740"/>
      <c r="CA250" s="1740"/>
      <c r="CB250" s="1740"/>
      <c r="CC250" s="1740"/>
      <c r="CD250" s="1759"/>
      <c r="CE250" s="1759"/>
      <c r="CF250" s="1759"/>
      <c r="CG250" s="1759"/>
      <c r="CH250" s="1759"/>
      <c r="CI250" s="1759"/>
      <c r="CJ250" s="1759"/>
      <c r="CK250" s="1759"/>
      <c r="CL250" s="1759"/>
      <c r="CM250" s="1759"/>
      <c r="CN250" s="1759"/>
      <c r="CO250" s="1759"/>
      <c r="CP250" s="1760"/>
      <c r="CQ250" s="222"/>
      <c r="CR250" s="222"/>
      <c r="CS250" s="221"/>
    </row>
    <row r="251" spans="1:97" ht="5.25" customHeight="1">
      <c r="A251" s="221"/>
      <c r="B251" s="221"/>
      <c r="C251" s="1685"/>
      <c r="D251" s="1573"/>
      <c r="E251" s="1765"/>
      <c r="F251" s="1766"/>
      <c r="G251" s="1766"/>
      <c r="H251" s="1363"/>
      <c r="I251" s="1364"/>
      <c r="J251" s="1364"/>
      <c r="K251" s="1364"/>
      <c r="L251" s="1364"/>
      <c r="M251" s="1364"/>
      <c r="N251" s="1364"/>
      <c r="O251" s="1364"/>
      <c r="P251" s="1364"/>
      <c r="Q251" s="1364"/>
      <c r="R251" s="1364"/>
      <c r="S251" s="1364"/>
      <c r="T251" s="1364"/>
      <c r="U251" s="1364"/>
      <c r="V251" s="1364"/>
      <c r="W251" s="1364"/>
      <c r="X251" s="1364"/>
      <c r="Y251" s="1364"/>
      <c r="Z251" s="1364"/>
      <c r="AA251" s="1364"/>
      <c r="AB251" s="1364"/>
      <c r="AC251" s="1364"/>
      <c r="AD251" s="1364"/>
      <c r="AE251" s="1364"/>
      <c r="AF251" s="1364"/>
      <c r="AG251" s="1364"/>
      <c r="AH251" s="1364"/>
      <c r="AI251" s="1364"/>
      <c r="AJ251" s="1364"/>
      <c r="AK251" s="1364"/>
      <c r="AL251" s="1364"/>
      <c r="AM251" s="1364"/>
      <c r="AN251" s="1364"/>
      <c r="AO251" s="1364"/>
      <c r="AP251" s="1364"/>
      <c r="AQ251" s="1364"/>
      <c r="AR251" s="1364"/>
      <c r="AS251" s="1364"/>
      <c r="AT251" s="1364"/>
      <c r="AU251" s="1364"/>
      <c r="AV251" s="1396"/>
      <c r="AW251" s="1765"/>
      <c r="AX251" s="1766"/>
      <c r="AY251" s="1766"/>
      <c r="AZ251" s="1773"/>
      <c r="BA251" s="1773"/>
      <c r="BB251" s="1773"/>
      <c r="BC251" s="1773"/>
      <c r="BD251" s="1773"/>
      <c r="BE251" s="1773"/>
      <c r="BF251" s="1773"/>
      <c r="BG251" s="1774"/>
      <c r="BH251" s="1573"/>
      <c r="BI251" s="1573"/>
      <c r="BJ251" s="1573"/>
      <c r="BK251" s="1573"/>
      <c r="BL251" s="1573"/>
      <c r="BM251" s="1573"/>
      <c r="BN251" s="1573"/>
      <c r="BO251" s="1573"/>
      <c r="BP251" s="1573"/>
      <c r="BQ251" s="1573"/>
      <c r="BR251" s="1573"/>
      <c r="BS251" s="1573"/>
      <c r="BT251" s="1656"/>
      <c r="BU251" s="1672"/>
      <c r="BV251" s="1672"/>
      <c r="BW251" s="1746"/>
      <c r="BX251" s="1740"/>
      <c r="BY251" s="1740"/>
      <c r="BZ251" s="1740"/>
      <c r="CA251" s="1740"/>
      <c r="CB251" s="1740"/>
      <c r="CC251" s="1740"/>
      <c r="CD251" s="1759"/>
      <c r="CE251" s="1759"/>
      <c r="CF251" s="1759"/>
      <c r="CG251" s="1759"/>
      <c r="CH251" s="1759"/>
      <c r="CI251" s="1759"/>
      <c r="CJ251" s="1759"/>
      <c r="CK251" s="1759"/>
      <c r="CL251" s="1759"/>
      <c r="CM251" s="1759"/>
      <c r="CN251" s="1759"/>
      <c r="CO251" s="1759"/>
      <c r="CP251" s="1760"/>
      <c r="CQ251" s="222"/>
      <c r="CR251" s="222"/>
      <c r="CS251" s="221"/>
    </row>
    <row r="252" spans="1:97" ht="5.25" customHeight="1">
      <c r="A252" s="221"/>
      <c r="B252" s="221"/>
      <c r="C252" s="1685">
        <v>2</v>
      </c>
      <c r="D252" s="1573"/>
      <c r="E252" s="1573" t="s">
        <v>14</v>
      </c>
      <c r="F252" s="1573"/>
      <c r="G252" s="1573"/>
      <c r="H252" s="1378" t="str">
        <f>IF(所得控除等!D184="","",所得控除等!D184)</f>
        <v/>
      </c>
      <c r="I252" s="1378"/>
      <c r="J252" s="1378"/>
      <c r="K252" s="1378"/>
      <c r="L252" s="1378"/>
      <c r="M252" s="1378"/>
      <c r="N252" s="1378"/>
      <c r="O252" s="1378"/>
      <c r="P252" s="1378"/>
      <c r="Q252" s="1378"/>
      <c r="R252" s="1378"/>
      <c r="S252" s="1378"/>
      <c r="T252" s="1378"/>
      <c r="U252" s="1378"/>
      <c r="V252" s="1378"/>
      <c r="W252" s="1378"/>
      <c r="X252" s="1378"/>
      <c r="Y252" s="1378"/>
      <c r="Z252" s="1378"/>
      <c r="AA252" s="1378"/>
      <c r="AB252" s="1738" t="s">
        <v>12</v>
      </c>
      <c r="AC252" s="1738"/>
      <c r="AD252" s="1738"/>
      <c r="AE252" s="1738"/>
      <c r="AF252" s="1378" t="str">
        <f>IF(所得控除等!L184="","",所得控除等!L184)</f>
        <v/>
      </c>
      <c r="AG252" s="1378"/>
      <c r="AH252" s="1378"/>
      <c r="AI252" s="1378"/>
      <c r="AJ252" s="1378"/>
      <c r="AK252" s="1378"/>
      <c r="AL252" s="1740" t="s">
        <v>13</v>
      </c>
      <c r="AM252" s="1740"/>
      <c r="AN252" s="1740"/>
      <c r="AO252" s="1740"/>
      <c r="AP252" s="1378" t="str">
        <f>IF(OR(所得控除等!H184="",所得控除等!I184="",所得控除等!J184="",所得控除等!K184=""),"",CONCATENATE(所得控除等!H184,所得控除等!I184,"年",所得控除等!J184,"月",所得控除等!K184,"日"))</f>
        <v/>
      </c>
      <c r="AQ252" s="1378"/>
      <c r="AR252" s="1378"/>
      <c r="AS252" s="1378"/>
      <c r="AT252" s="1378"/>
      <c r="AU252" s="1378"/>
      <c r="AV252" s="1378"/>
      <c r="AW252" s="1378"/>
      <c r="AX252" s="1378"/>
      <c r="AY252" s="1378"/>
      <c r="AZ252" s="1378"/>
      <c r="BA252" s="1378"/>
      <c r="BB252" s="1378"/>
      <c r="BC252" s="1378"/>
      <c r="BD252" s="1740" t="s">
        <v>119</v>
      </c>
      <c r="BE252" s="1740"/>
      <c r="BF252" s="1740"/>
      <c r="BG252" s="1740"/>
      <c r="BH252" s="1740"/>
      <c r="BI252" s="1740"/>
      <c r="BJ252" s="1740"/>
      <c r="BK252" s="1743" t="str">
        <f>IF(所得控除等!N184="","",所得控除等!N184)</f>
        <v/>
      </c>
      <c r="BL252" s="1743"/>
      <c r="BM252" s="1743"/>
      <c r="BN252" s="1743"/>
      <c r="BO252" s="1743"/>
      <c r="BP252" s="1743"/>
      <c r="BQ252" s="1743"/>
      <c r="BR252" s="1743"/>
      <c r="BS252" s="1743"/>
      <c r="BT252" s="1744"/>
      <c r="BU252" s="1672"/>
      <c r="BV252" s="1672"/>
      <c r="BW252" s="1746"/>
      <c r="BX252" s="1740"/>
      <c r="BY252" s="1740"/>
      <c r="BZ252" s="1740"/>
      <c r="CA252" s="1740"/>
      <c r="CB252" s="1740"/>
      <c r="CC252" s="1740"/>
      <c r="CD252" s="1759"/>
      <c r="CE252" s="1759"/>
      <c r="CF252" s="1759"/>
      <c r="CG252" s="1759"/>
      <c r="CH252" s="1759"/>
      <c r="CI252" s="1759"/>
      <c r="CJ252" s="1759"/>
      <c r="CK252" s="1759"/>
      <c r="CL252" s="1759"/>
      <c r="CM252" s="1759"/>
      <c r="CN252" s="1759"/>
      <c r="CO252" s="1759"/>
      <c r="CP252" s="1760"/>
      <c r="CQ252" s="222"/>
      <c r="CR252" s="222"/>
      <c r="CS252" s="221"/>
    </row>
    <row r="253" spans="1:97" ht="5.25" customHeight="1">
      <c r="A253" s="221"/>
      <c r="B253" s="221"/>
      <c r="C253" s="1685"/>
      <c r="D253" s="1573"/>
      <c r="E253" s="1573"/>
      <c r="F253" s="1573"/>
      <c r="G253" s="1573"/>
      <c r="H253" s="1378"/>
      <c r="I253" s="1378"/>
      <c r="J253" s="1378"/>
      <c r="K253" s="1378"/>
      <c r="L253" s="1378"/>
      <c r="M253" s="1378"/>
      <c r="N253" s="1378"/>
      <c r="O253" s="1378"/>
      <c r="P253" s="1378"/>
      <c r="Q253" s="1378"/>
      <c r="R253" s="1378"/>
      <c r="S253" s="1378"/>
      <c r="T253" s="1378"/>
      <c r="U253" s="1378"/>
      <c r="V253" s="1378"/>
      <c r="W253" s="1378"/>
      <c r="X253" s="1378"/>
      <c r="Y253" s="1378"/>
      <c r="Z253" s="1378"/>
      <c r="AA253" s="1378"/>
      <c r="AB253" s="1738"/>
      <c r="AC253" s="1738"/>
      <c r="AD253" s="1738"/>
      <c r="AE253" s="1738"/>
      <c r="AF253" s="1378"/>
      <c r="AG253" s="1378"/>
      <c r="AH253" s="1378"/>
      <c r="AI253" s="1378"/>
      <c r="AJ253" s="1378"/>
      <c r="AK253" s="1378"/>
      <c r="AL253" s="1740"/>
      <c r="AM253" s="1740"/>
      <c r="AN253" s="1740"/>
      <c r="AO253" s="1740"/>
      <c r="AP253" s="1378"/>
      <c r="AQ253" s="1378"/>
      <c r="AR253" s="1378"/>
      <c r="AS253" s="1378"/>
      <c r="AT253" s="1378"/>
      <c r="AU253" s="1378"/>
      <c r="AV253" s="1378"/>
      <c r="AW253" s="1378"/>
      <c r="AX253" s="1378"/>
      <c r="AY253" s="1378"/>
      <c r="AZ253" s="1378"/>
      <c r="BA253" s="1378"/>
      <c r="BB253" s="1378"/>
      <c r="BC253" s="1378"/>
      <c r="BD253" s="1740"/>
      <c r="BE253" s="1740"/>
      <c r="BF253" s="1740"/>
      <c r="BG253" s="1740"/>
      <c r="BH253" s="1740"/>
      <c r="BI253" s="1740"/>
      <c r="BJ253" s="1740"/>
      <c r="BK253" s="1743"/>
      <c r="BL253" s="1743"/>
      <c r="BM253" s="1743"/>
      <c r="BN253" s="1743"/>
      <c r="BO253" s="1743"/>
      <c r="BP253" s="1743"/>
      <c r="BQ253" s="1743"/>
      <c r="BR253" s="1743"/>
      <c r="BS253" s="1743"/>
      <c r="BT253" s="1744"/>
      <c r="BU253" s="1672"/>
      <c r="BV253" s="1672"/>
      <c r="BW253" s="1746"/>
      <c r="BX253" s="1740"/>
      <c r="BY253" s="1740"/>
      <c r="BZ253" s="1740"/>
      <c r="CA253" s="1740"/>
      <c r="CB253" s="1740"/>
      <c r="CC253" s="1740"/>
      <c r="CD253" s="1759"/>
      <c r="CE253" s="1759"/>
      <c r="CF253" s="1759"/>
      <c r="CG253" s="1759"/>
      <c r="CH253" s="1759"/>
      <c r="CI253" s="1759"/>
      <c r="CJ253" s="1759"/>
      <c r="CK253" s="1759"/>
      <c r="CL253" s="1759"/>
      <c r="CM253" s="1759"/>
      <c r="CN253" s="1759"/>
      <c r="CO253" s="1759"/>
      <c r="CP253" s="1760"/>
      <c r="CQ253" s="222"/>
      <c r="CR253" s="222"/>
      <c r="CS253" s="221"/>
    </row>
    <row r="254" spans="1:97" ht="5.25" customHeight="1">
      <c r="A254" s="221"/>
      <c r="B254" s="221"/>
      <c r="C254" s="1685"/>
      <c r="D254" s="1573"/>
      <c r="E254" s="1573"/>
      <c r="F254" s="1573"/>
      <c r="G254" s="1573"/>
      <c r="H254" s="1378"/>
      <c r="I254" s="1378"/>
      <c r="J254" s="1378"/>
      <c r="K254" s="1378"/>
      <c r="L254" s="1378"/>
      <c r="M254" s="1378"/>
      <c r="N254" s="1378"/>
      <c r="O254" s="1378"/>
      <c r="P254" s="1378"/>
      <c r="Q254" s="1378"/>
      <c r="R254" s="1378"/>
      <c r="S254" s="1378"/>
      <c r="T254" s="1378"/>
      <c r="U254" s="1378"/>
      <c r="V254" s="1378"/>
      <c r="W254" s="1378"/>
      <c r="X254" s="1378"/>
      <c r="Y254" s="1378"/>
      <c r="Z254" s="1378"/>
      <c r="AA254" s="1378"/>
      <c r="AB254" s="1738"/>
      <c r="AC254" s="1738"/>
      <c r="AD254" s="1738"/>
      <c r="AE254" s="1738"/>
      <c r="AF254" s="1378"/>
      <c r="AG254" s="1378"/>
      <c r="AH254" s="1378"/>
      <c r="AI254" s="1378"/>
      <c r="AJ254" s="1378"/>
      <c r="AK254" s="1378"/>
      <c r="AL254" s="1740"/>
      <c r="AM254" s="1740"/>
      <c r="AN254" s="1740"/>
      <c r="AO254" s="1740"/>
      <c r="AP254" s="1378"/>
      <c r="AQ254" s="1378"/>
      <c r="AR254" s="1378"/>
      <c r="AS254" s="1378"/>
      <c r="AT254" s="1378"/>
      <c r="AU254" s="1378"/>
      <c r="AV254" s="1378"/>
      <c r="AW254" s="1378"/>
      <c r="AX254" s="1378"/>
      <c r="AY254" s="1378"/>
      <c r="AZ254" s="1378"/>
      <c r="BA254" s="1378"/>
      <c r="BB254" s="1378"/>
      <c r="BC254" s="1378"/>
      <c r="BD254" s="1740"/>
      <c r="BE254" s="1740"/>
      <c r="BF254" s="1740"/>
      <c r="BG254" s="1740"/>
      <c r="BH254" s="1740"/>
      <c r="BI254" s="1740"/>
      <c r="BJ254" s="1740"/>
      <c r="BK254" s="1743"/>
      <c r="BL254" s="1743"/>
      <c r="BM254" s="1743"/>
      <c r="BN254" s="1743"/>
      <c r="BO254" s="1743"/>
      <c r="BP254" s="1743"/>
      <c r="BQ254" s="1743"/>
      <c r="BR254" s="1743"/>
      <c r="BS254" s="1743"/>
      <c r="BT254" s="1744"/>
      <c r="BU254" s="1672"/>
      <c r="BV254" s="1672"/>
      <c r="BW254" s="1746" t="s">
        <v>167</v>
      </c>
      <c r="BX254" s="1740"/>
      <c r="BY254" s="1740"/>
      <c r="BZ254" s="1740"/>
      <c r="CA254" s="1767" t="s">
        <v>121</v>
      </c>
      <c r="CB254" s="1767"/>
      <c r="CC254" s="1767"/>
      <c r="CD254" s="1767"/>
      <c r="CE254" s="1767"/>
      <c r="CF254" s="1767"/>
      <c r="CG254" s="1767"/>
      <c r="CH254" s="1767"/>
      <c r="CI254" s="1767"/>
      <c r="CJ254" s="1767"/>
      <c r="CK254" s="1767"/>
      <c r="CL254" s="1767"/>
      <c r="CM254" s="1767"/>
      <c r="CN254" s="1767"/>
      <c r="CO254" s="1767"/>
      <c r="CP254" s="1768"/>
      <c r="CQ254" s="222"/>
      <c r="CR254" s="222"/>
      <c r="CS254" s="221"/>
    </row>
    <row r="255" spans="1:97" ht="5.25" customHeight="1">
      <c r="A255" s="221"/>
      <c r="B255" s="221"/>
      <c r="C255" s="1685"/>
      <c r="D255" s="1573"/>
      <c r="E255" s="1573"/>
      <c r="F255" s="1573"/>
      <c r="G255" s="1573"/>
      <c r="H255" s="1378"/>
      <c r="I255" s="1378"/>
      <c r="J255" s="1378"/>
      <c r="K255" s="1378"/>
      <c r="L255" s="1378"/>
      <c r="M255" s="1378"/>
      <c r="N255" s="1378"/>
      <c r="O255" s="1378"/>
      <c r="P255" s="1378"/>
      <c r="Q255" s="1378"/>
      <c r="R255" s="1378"/>
      <c r="S255" s="1378"/>
      <c r="T255" s="1378"/>
      <c r="U255" s="1378"/>
      <c r="V255" s="1378"/>
      <c r="W255" s="1378"/>
      <c r="X255" s="1378"/>
      <c r="Y255" s="1378"/>
      <c r="Z255" s="1378"/>
      <c r="AA255" s="1378"/>
      <c r="AB255" s="1738"/>
      <c r="AC255" s="1738"/>
      <c r="AD255" s="1738"/>
      <c r="AE255" s="1738"/>
      <c r="AF255" s="1378"/>
      <c r="AG255" s="1378"/>
      <c r="AH255" s="1378"/>
      <c r="AI255" s="1378"/>
      <c r="AJ255" s="1378"/>
      <c r="AK255" s="1378"/>
      <c r="AL255" s="1740"/>
      <c r="AM255" s="1740"/>
      <c r="AN255" s="1740"/>
      <c r="AO255" s="1740"/>
      <c r="AP255" s="1378"/>
      <c r="AQ255" s="1378"/>
      <c r="AR255" s="1378"/>
      <c r="AS255" s="1378"/>
      <c r="AT255" s="1378"/>
      <c r="AU255" s="1378"/>
      <c r="AV255" s="1378"/>
      <c r="AW255" s="1378"/>
      <c r="AX255" s="1378"/>
      <c r="AY255" s="1378"/>
      <c r="AZ255" s="1378"/>
      <c r="BA255" s="1378"/>
      <c r="BB255" s="1378"/>
      <c r="BC255" s="1378"/>
      <c r="BD255" s="1740"/>
      <c r="BE255" s="1740"/>
      <c r="BF255" s="1740"/>
      <c r="BG255" s="1740"/>
      <c r="BH255" s="1740"/>
      <c r="BI255" s="1740"/>
      <c r="BJ255" s="1740"/>
      <c r="BK255" s="1743"/>
      <c r="BL255" s="1743"/>
      <c r="BM255" s="1743"/>
      <c r="BN255" s="1743"/>
      <c r="BO255" s="1743"/>
      <c r="BP255" s="1743"/>
      <c r="BQ255" s="1743"/>
      <c r="BR255" s="1743"/>
      <c r="BS255" s="1743"/>
      <c r="BT255" s="1744"/>
      <c r="BU255" s="1672"/>
      <c r="BV255" s="1672"/>
      <c r="BW255" s="1746"/>
      <c r="BX255" s="1740"/>
      <c r="BY255" s="1740"/>
      <c r="BZ255" s="1740"/>
      <c r="CA255" s="1767"/>
      <c r="CB255" s="1767"/>
      <c r="CC255" s="1767"/>
      <c r="CD255" s="1767"/>
      <c r="CE255" s="1767"/>
      <c r="CF255" s="1767"/>
      <c r="CG255" s="1767"/>
      <c r="CH255" s="1767"/>
      <c r="CI255" s="1767"/>
      <c r="CJ255" s="1767"/>
      <c r="CK255" s="1767"/>
      <c r="CL255" s="1767"/>
      <c r="CM255" s="1767"/>
      <c r="CN255" s="1767"/>
      <c r="CO255" s="1767"/>
      <c r="CP255" s="1768"/>
      <c r="CQ255" s="222"/>
      <c r="CR255" s="222"/>
      <c r="CS255" s="221"/>
    </row>
    <row r="256" spans="1:97" ht="5.25" customHeight="1">
      <c r="A256" s="221"/>
      <c r="B256" s="221"/>
      <c r="C256" s="1685"/>
      <c r="D256" s="1573"/>
      <c r="E256" s="1761"/>
      <c r="F256" s="1762"/>
      <c r="G256" s="1762"/>
      <c r="H256" s="1360" t="str">
        <f>IF(所得控除等!R184="","",所得控除等!R184)</f>
        <v/>
      </c>
      <c r="I256" s="1361"/>
      <c r="J256" s="1361"/>
      <c r="K256" s="1361"/>
      <c r="L256" s="1361"/>
      <c r="M256" s="1361"/>
      <c r="N256" s="1361"/>
      <c r="O256" s="1361"/>
      <c r="P256" s="1361"/>
      <c r="Q256" s="1361"/>
      <c r="R256" s="1361"/>
      <c r="S256" s="1361"/>
      <c r="T256" s="1361"/>
      <c r="U256" s="1361"/>
      <c r="V256" s="1361"/>
      <c r="W256" s="1361"/>
      <c r="X256" s="1361"/>
      <c r="Y256" s="1361"/>
      <c r="Z256" s="1361"/>
      <c r="AA256" s="1361"/>
      <c r="AB256" s="1361"/>
      <c r="AC256" s="1361"/>
      <c r="AD256" s="1361"/>
      <c r="AE256" s="1361"/>
      <c r="AF256" s="1361"/>
      <c r="AG256" s="1361"/>
      <c r="AH256" s="1361"/>
      <c r="AI256" s="1361"/>
      <c r="AJ256" s="1361"/>
      <c r="AK256" s="1361"/>
      <c r="AL256" s="1361"/>
      <c r="AM256" s="1361"/>
      <c r="AN256" s="1361"/>
      <c r="AO256" s="1361"/>
      <c r="AP256" s="1361"/>
      <c r="AQ256" s="1361"/>
      <c r="AR256" s="1361"/>
      <c r="AS256" s="1361"/>
      <c r="AT256" s="1361"/>
      <c r="AU256" s="1361"/>
      <c r="AV256" s="1392"/>
      <c r="AW256" s="1761"/>
      <c r="AX256" s="1762"/>
      <c r="AY256" s="1762"/>
      <c r="AZ256" s="1769" t="str">
        <f>IF(所得控除等!P184="","",所得控除等!P184)</f>
        <v/>
      </c>
      <c r="BA256" s="1769"/>
      <c r="BB256" s="1769"/>
      <c r="BC256" s="1769"/>
      <c r="BD256" s="1769"/>
      <c r="BE256" s="1769"/>
      <c r="BF256" s="1769"/>
      <c r="BG256" s="1770"/>
      <c r="BH256" s="1573"/>
      <c r="BI256" s="1573"/>
      <c r="BJ256" s="1573"/>
      <c r="BK256" s="1573"/>
      <c r="BL256" s="1573"/>
      <c r="BM256" s="1573"/>
      <c r="BN256" s="1573"/>
      <c r="BO256" s="1573"/>
      <c r="BP256" s="1573"/>
      <c r="BQ256" s="1573"/>
      <c r="BR256" s="1573"/>
      <c r="BS256" s="1573"/>
      <c r="BT256" s="1656"/>
      <c r="BU256" s="1672"/>
      <c r="BV256" s="1672"/>
      <c r="BW256" s="1746"/>
      <c r="BX256" s="1740"/>
      <c r="BY256" s="1740"/>
      <c r="BZ256" s="1740"/>
      <c r="CA256" s="1767"/>
      <c r="CB256" s="1767"/>
      <c r="CC256" s="1767"/>
      <c r="CD256" s="1767"/>
      <c r="CE256" s="1767"/>
      <c r="CF256" s="1767"/>
      <c r="CG256" s="1767"/>
      <c r="CH256" s="1767"/>
      <c r="CI256" s="1767"/>
      <c r="CJ256" s="1767"/>
      <c r="CK256" s="1767"/>
      <c r="CL256" s="1767"/>
      <c r="CM256" s="1767"/>
      <c r="CN256" s="1767"/>
      <c r="CO256" s="1767"/>
      <c r="CP256" s="1768"/>
      <c r="CQ256" s="222"/>
      <c r="CR256" s="222"/>
      <c r="CS256" s="221"/>
    </row>
    <row r="257" spans="1:97" ht="5.25" customHeight="1">
      <c r="A257" s="221"/>
      <c r="B257" s="221"/>
      <c r="C257" s="1685"/>
      <c r="D257" s="1573"/>
      <c r="E257" s="1763"/>
      <c r="F257" s="1764"/>
      <c r="G257" s="1764"/>
      <c r="H257" s="1393"/>
      <c r="I257" s="1394"/>
      <c r="J257" s="1394"/>
      <c r="K257" s="1394"/>
      <c r="L257" s="1394"/>
      <c r="M257" s="1394"/>
      <c r="N257" s="1394"/>
      <c r="O257" s="1394"/>
      <c r="P257" s="1394"/>
      <c r="Q257" s="1394"/>
      <c r="R257" s="1394"/>
      <c r="S257" s="1394"/>
      <c r="T257" s="1394"/>
      <c r="U257" s="1394"/>
      <c r="V257" s="1394"/>
      <c r="W257" s="1394"/>
      <c r="X257" s="1394"/>
      <c r="Y257" s="1394"/>
      <c r="Z257" s="1394"/>
      <c r="AA257" s="1394"/>
      <c r="AB257" s="1394"/>
      <c r="AC257" s="1394"/>
      <c r="AD257" s="1394"/>
      <c r="AE257" s="1394"/>
      <c r="AF257" s="1394"/>
      <c r="AG257" s="1394"/>
      <c r="AH257" s="1394"/>
      <c r="AI257" s="1394"/>
      <c r="AJ257" s="1394"/>
      <c r="AK257" s="1394"/>
      <c r="AL257" s="1394"/>
      <c r="AM257" s="1394"/>
      <c r="AN257" s="1394"/>
      <c r="AO257" s="1394"/>
      <c r="AP257" s="1394"/>
      <c r="AQ257" s="1394"/>
      <c r="AR257" s="1394"/>
      <c r="AS257" s="1394"/>
      <c r="AT257" s="1394"/>
      <c r="AU257" s="1394"/>
      <c r="AV257" s="1395"/>
      <c r="AW257" s="1763"/>
      <c r="AX257" s="1764"/>
      <c r="AY257" s="1764"/>
      <c r="AZ257" s="1771"/>
      <c r="BA257" s="1771"/>
      <c r="BB257" s="1771"/>
      <c r="BC257" s="1771"/>
      <c r="BD257" s="1771"/>
      <c r="BE257" s="1771"/>
      <c r="BF257" s="1771"/>
      <c r="BG257" s="1772"/>
      <c r="BH257" s="1573"/>
      <c r="BI257" s="1573"/>
      <c r="BJ257" s="1573"/>
      <c r="BK257" s="1573"/>
      <c r="BL257" s="1573"/>
      <c r="BM257" s="1573"/>
      <c r="BN257" s="1573"/>
      <c r="BO257" s="1573"/>
      <c r="BP257" s="1573"/>
      <c r="BQ257" s="1573"/>
      <c r="BR257" s="1573"/>
      <c r="BS257" s="1573"/>
      <c r="BT257" s="1656"/>
      <c r="BU257" s="1672"/>
      <c r="BV257" s="1672"/>
      <c r="BW257" s="1746"/>
      <c r="BX257" s="1740"/>
      <c r="BY257" s="1740"/>
      <c r="BZ257" s="1740"/>
      <c r="CA257" s="1767"/>
      <c r="CB257" s="1767"/>
      <c r="CC257" s="1767"/>
      <c r="CD257" s="1767"/>
      <c r="CE257" s="1767"/>
      <c r="CF257" s="1767"/>
      <c r="CG257" s="1767"/>
      <c r="CH257" s="1767"/>
      <c r="CI257" s="1767"/>
      <c r="CJ257" s="1767"/>
      <c r="CK257" s="1767"/>
      <c r="CL257" s="1767"/>
      <c r="CM257" s="1767"/>
      <c r="CN257" s="1767"/>
      <c r="CO257" s="1767"/>
      <c r="CP257" s="1768"/>
      <c r="CQ257" s="222"/>
      <c r="CR257" s="222"/>
      <c r="CS257" s="221"/>
    </row>
    <row r="258" spans="1:97" ht="5.25" customHeight="1">
      <c r="A258" s="221"/>
      <c r="B258" s="221"/>
      <c r="C258" s="1685"/>
      <c r="D258" s="1573"/>
      <c r="E258" s="1765"/>
      <c r="F258" s="1766"/>
      <c r="G258" s="1766"/>
      <c r="H258" s="1363"/>
      <c r="I258" s="1364"/>
      <c r="J258" s="1364"/>
      <c r="K258" s="1364"/>
      <c r="L258" s="1364"/>
      <c r="M258" s="1364"/>
      <c r="N258" s="1364"/>
      <c r="O258" s="1364"/>
      <c r="P258" s="1364"/>
      <c r="Q258" s="1364"/>
      <c r="R258" s="1364"/>
      <c r="S258" s="1364"/>
      <c r="T258" s="1364"/>
      <c r="U258" s="1364"/>
      <c r="V258" s="1364"/>
      <c r="W258" s="1364"/>
      <c r="X258" s="1364"/>
      <c r="Y258" s="1364"/>
      <c r="Z258" s="1364"/>
      <c r="AA258" s="1364"/>
      <c r="AB258" s="1364"/>
      <c r="AC258" s="1364"/>
      <c r="AD258" s="1364"/>
      <c r="AE258" s="1364"/>
      <c r="AF258" s="1364"/>
      <c r="AG258" s="1364"/>
      <c r="AH258" s="1364"/>
      <c r="AI258" s="1364"/>
      <c r="AJ258" s="1364"/>
      <c r="AK258" s="1364"/>
      <c r="AL258" s="1364"/>
      <c r="AM258" s="1364"/>
      <c r="AN258" s="1364"/>
      <c r="AO258" s="1364"/>
      <c r="AP258" s="1364"/>
      <c r="AQ258" s="1364"/>
      <c r="AR258" s="1364"/>
      <c r="AS258" s="1364"/>
      <c r="AT258" s="1364"/>
      <c r="AU258" s="1364"/>
      <c r="AV258" s="1396"/>
      <c r="AW258" s="1765"/>
      <c r="AX258" s="1766"/>
      <c r="AY258" s="1766"/>
      <c r="AZ258" s="1773"/>
      <c r="BA258" s="1773"/>
      <c r="BB258" s="1773"/>
      <c r="BC258" s="1773"/>
      <c r="BD258" s="1773"/>
      <c r="BE258" s="1773"/>
      <c r="BF258" s="1773"/>
      <c r="BG258" s="1774"/>
      <c r="BH258" s="1573"/>
      <c r="BI258" s="1573"/>
      <c r="BJ258" s="1573"/>
      <c r="BK258" s="1573"/>
      <c r="BL258" s="1573"/>
      <c r="BM258" s="1573"/>
      <c r="BN258" s="1573"/>
      <c r="BO258" s="1573"/>
      <c r="BP258" s="1573"/>
      <c r="BQ258" s="1573"/>
      <c r="BR258" s="1573"/>
      <c r="BS258" s="1573"/>
      <c r="BT258" s="1656"/>
      <c r="BU258" s="1672"/>
      <c r="BV258" s="1672"/>
      <c r="BW258" s="1746"/>
      <c r="BX258" s="1740"/>
      <c r="BY258" s="1740"/>
      <c r="BZ258" s="1740"/>
      <c r="CA258" s="1775" t="s">
        <v>120</v>
      </c>
      <c r="CB258" s="1776"/>
      <c r="CC258" s="1776"/>
      <c r="CD258" s="1776"/>
      <c r="CE258" s="1776"/>
      <c r="CF258" s="1776"/>
      <c r="CG258" s="1776"/>
      <c r="CH258" s="1776"/>
      <c r="CI258" s="1776"/>
      <c r="CJ258" s="1776"/>
      <c r="CK258" s="1776"/>
      <c r="CL258" s="1776"/>
      <c r="CM258" s="1776"/>
      <c r="CN258" s="1777" t="s">
        <v>175</v>
      </c>
      <c r="CO258" s="1777"/>
      <c r="CP258" s="1778"/>
      <c r="CQ258" s="222"/>
      <c r="CR258" s="222"/>
      <c r="CS258" s="221"/>
    </row>
    <row r="259" spans="1:97" ht="5.25" customHeight="1">
      <c r="A259" s="221"/>
      <c r="B259" s="221"/>
      <c r="C259" s="1685">
        <v>3</v>
      </c>
      <c r="D259" s="1573"/>
      <c r="E259" s="1573" t="s">
        <v>14</v>
      </c>
      <c r="F259" s="1573"/>
      <c r="G259" s="1573"/>
      <c r="H259" s="1378" t="str">
        <f>IF(所得控除等!D186="","",所得控除等!D186)</f>
        <v/>
      </c>
      <c r="I259" s="1378"/>
      <c r="J259" s="1378"/>
      <c r="K259" s="1378"/>
      <c r="L259" s="1378"/>
      <c r="M259" s="1378"/>
      <c r="N259" s="1378"/>
      <c r="O259" s="1378"/>
      <c r="P259" s="1378"/>
      <c r="Q259" s="1378"/>
      <c r="R259" s="1378"/>
      <c r="S259" s="1378"/>
      <c r="T259" s="1378"/>
      <c r="U259" s="1378"/>
      <c r="V259" s="1378"/>
      <c r="W259" s="1378"/>
      <c r="X259" s="1378"/>
      <c r="Y259" s="1378"/>
      <c r="Z259" s="1378"/>
      <c r="AA259" s="1378"/>
      <c r="AB259" s="1738" t="s">
        <v>12</v>
      </c>
      <c r="AC259" s="1738"/>
      <c r="AD259" s="1738"/>
      <c r="AE259" s="1738"/>
      <c r="AF259" s="1378" t="str">
        <f>IF(所得控除等!L186="","",所得控除等!L186)</f>
        <v/>
      </c>
      <c r="AG259" s="1378"/>
      <c r="AH259" s="1378"/>
      <c r="AI259" s="1378"/>
      <c r="AJ259" s="1378"/>
      <c r="AK259" s="1378"/>
      <c r="AL259" s="1740" t="s">
        <v>13</v>
      </c>
      <c r="AM259" s="1740"/>
      <c r="AN259" s="1740"/>
      <c r="AO259" s="1740"/>
      <c r="AP259" s="1378" t="str">
        <f>IF(OR(所得控除等!H186="",所得控除等!I186="",所得控除等!J186="",所得控除等!K186=""),"",CONCATENATE(所得控除等!H186,所得控除等!I186,"年",所得控除等!J186,"月",所得控除等!K186,"日"))</f>
        <v/>
      </c>
      <c r="AQ259" s="1378"/>
      <c r="AR259" s="1378"/>
      <c r="AS259" s="1378"/>
      <c r="AT259" s="1378"/>
      <c r="AU259" s="1378"/>
      <c r="AV259" s="1378"/>
      <c r="AW259" s="1378"/>
      <c r="AX259" s="1378"/>
      <c r="AY259" s="1378"/>
      <c r="AZ259" s="1378"/>
      <c r="BA259" s="1378"/>
      <c r="BB259" s="1378"/>
      <c r="BC259" s="1378"/>
      <c r="BD259" s="1740" t="s">
        <v>119</v>
      </c>
      <c r="BE259" s="1740"/>
      <c r="BF259" s="1740"/>
      <c r="BG259" s="1740"/>
      <c r="BH259" s="1740"/>
      <c r="BI259" s="1740"/>
      <c r="BJ259" s="1740"/>
      <c r="BK259" s="1743" t="str">
        <f>IF(所得控除等!N186="","",所得控除等!N186)</f>
        <v/>
      </c>
      <c r="BL259" s="1743"/>
      <c r="BM259" s="1743"/>
      <c r="BN259" s="1743"/>
      <c r="BO259" s="1743"/>
      <c r="BP259" s="1743"/>
      <c r="BQ259" s="1743"/>
      <c r="BR259" s="1743"/>
      <c r="BS259" s="1743"/>
      <c r="BT259" s="1744"/>
      <c r="BU259" s="1672"/>
      <c r="BV259" s="1672"/>
      <c r="BW259" s="1746"/>
      <c r="BX259" s="1740"/>
      <c r="BY259" s="1740"/>
      <c r="BZ259" s="1740"/>
      <c r="CA259" s="1749"/>
      <c r="CB259" s="1750"/>
      <c r="CC259" s="1750"/>
      <c r="CD259" s="1750"/>
      <c r="CE259" s="1750"/>
      <c r="CF259" s="1750"/>
      <c r="CG259" s="1750"/>
      <c r="CH259" s="1750"/>
      <c r="CI259" s="1750"/>
      <c r="CJ259" s="1750"/>
      <c r="CK259" s="1750"/>
      <c r="CL259" s="1750"/>
      <c r="CM259" s="1750"/>
      <c r="CN259" s="1755"/>
      <c r="CO259" s="1755"/>
      <c r="CP259" s="1756"/>
      <c r="CQ259" s="222"/>
      <c r="CR259" s="222"/>
      <c r="CS259" s="221"/>
    </row>
    <row r="260" spans="1:97" ht="5.25" customHeight="1">
      <c r="A260" s="221"/>
      <c r="B260" s="221"/>
      <c r="C260" s="1685"/>
      <c r="D260" s="1573"/>
      <c r="E260" s="1573"/>
      <c r="F260" s="1573"/>
      <c r="G260" s="1573"/>
      <c r="H260" s="1378"/>
      <c r="I260" s="1378"/>
      <c r="J260" s="1378"/>
      <c r="K260" s="1378"/>
      <c r="L260" s="1378"/>
      <c r="M260" s="1378"/>
      <c r="N260" s="1378"/>
      <c r="O260" s="1378"/>
      <c r="P260" s="1378"/>
      <c r="Q260" s="1378"/>
      <c r="R260" s="1378"/>
      <c r="S260" s="1378"/>
      <c r="T260" s="1378"/>
      <c r="U260" s="1378"/>
      <c r="V260" s="1378"/>
      <c r="W260" s="1378"/>
      <c r="X260" s="1378"/>
      <c r="Y260" s="1378"/>
      <c r="Z260" s="1378"/>
      <c r="AA260" s="1378"/>
      <c r="AB260" s="1738"/>
      <c r="AC260" s="1738"/>
      <c r="AD260" s="1738"/>
      <c r="AE260" s="1738"/>
      <c r="AF260" s="1378"/>
      <c r="AG260" s="1378"/>
      <c r="AH260" s="1378"/>
      <c r="AI260" s="1378"/>
      <c r="AJ260" s="1378"/>
      <c r="AK260" s="1378"/>
      <c r="AL260" s="1740"/>
      <c r="AM260" s="1740"/>
      <c r="AN260" s="1740"/>
      <c r="AO260" s="1740"/>
      <c r="AP260" s="1378"/>
      <c r="AQ260" s="1378"/>
      <c r="AR260" s="1378"/>
      <c r="AS260" s="1378"/>
      <c r="AT260" s="1378"/>
      <c r="AU260" s="1378"/>
      <c r="AV260" s="1378"/>
      <c r="AW260" s="1378"/>
      <c r="AX260" s="1378"/>
      <c r="AY260" s="1378"/>
      <c r="AZ260" s="1378"/>
      <c r="BA260" s="1378"/>
      <c r="BB260" s="1378"/>
      <c r="BC260" s="1378"/>
      <c r="BD260" s="1740"/>
      <c r="BE260" s="1740"/>
      <c r="BF260" s="1740"/>
      <c r="BG260" s="1740"/>
      <c r="BH260" s="1740"/>
      <c r="BI260" s="1740"/>
      <c r="BJ260" s="1740"/>
      <c r="BK260" s="1743"/>
      <c r="BL260" s="1743"/>
      <c r="BM260" s="1743"/>
      <c r="BN260" s="1743"/>
      <c r="BO260" s="1743"/>
      <c r="BP260" s="1743"/>
      <c r="BQ260" s="1743"/>
      <c r="BR260" s="1743"/>
      <c r="BS260" s="1743"/>
      <c r="BT260" s="1744"/>
      <c r="BU260" s="1672"/>
      <c r="BV260" s="1672"/>
      <c r="BW260" s="1746"/>
      <c r="BX260" s="1740"/>
      <c r="BY260" s="1740"/>
      <c r="BZ260" s="1740"/>
      <c r="CA260" s="1749"/>
      <c r="CB260" s="1750"/>
      <c r="CC260" s="1750"/>
      <c r="CD260" s="1750"/>
      <c r="CE260" s="1750"/>
      <c r="CF260" s="1750"/>
      <c r="CG260" s="1750"/>
      <c r="CH260" s="1750"/>
      <c r="CI260" s="1750"/>
      <c r="CJ260" s="1750"/>
      <c r="CK260" s="1750"/>
      <c r="CL260" s="1750"/>
      <c r="CM260" s="1750"/>
      <c r="CN260" s="1755"/>
      <c r="CO260" s="1755"/>
      <c r="CP260" s="1756"/>
      <c r="CQ260" s="222"/>
      <c r="CR260" s="222"/>
      <c r="CS260" s="221"/>
    </row>
    <row r="261" spans="1:97" ht="5.25" customHeight="1">
      <c r="A261" s="221"/>
      <c r="B261" s="221"/>
      <c r="C261" s="1685"/>
      <c r="D261" s="1573"/>
      <c r="E261" s="1573"/>
      <c r="F261" s="1573"/>
      <c r="G261" s="1573"/>
      <c r="H261" s="1378"/>
      <c r="I261" s="1378"/>
      <c r="J261" s="1378"/>
      <c r="K261" s="1378"/>
      <c r="L261" s="1378"/>
      <c r="M261" s="1378"/>
      <c r="N261" s="1378"/>
      <c r="O261" s="1378"/>
      <c r="P261" s="1378"/>
      <c r="Q261" s="1378"/>
      <c r="R261" s="1378"/>
      <c r="S261" s="1378"/>
      <c r="T261" s="1378"/>
      <c r="U261" s="1378"/>
      <c r="V261" s="1378"/>
      <c r="W261" s="1378"/>
      <c r="X261" s="1378"/>
      <c r="Y261" s="1378"/>
      <c r="Z261" s="1378"/>
      <c r="AA261" s="1378"/>
      <c r="AB261" s="1738"/>
      <c r="AC261" s="1738"/>
      <c r="AD261" s="1738"/>
      <c r="AE261" s="1738"/>
      <c r="AF261" s="1378"/>
      <c r="AG261" s="1378"/>
      <c r="AH261" s="1378"/>
      <c r="AI261" s="1378"/>
      <c r="AJ261" s="1378"/>
      <c r="AK261" s="1378"/>
      <c r="AL261" s="1740"/>
      <c r="AM261" s="1740"/>
      <c r="AN261" s="1740"/>
      <c r="AO261" s="1740"/>
      <c r="AP261" s="1378"/>
      <c r="AQ261" s="1378"/>
      <c r="AR261" s="1378"/>
      <c r="AS261" s="1378"/>
      <c r="AT261" s="1378"/>
      <c r="AU261" s="1378"/>
      <c r="AV261" s="1378"/>
      <c r="AW261" s="1378"/>
      <c r="AX261" s="1378"/>
      <c r="AY261" s="1378"/>
      <c r="AZ261" s="1378"/>
      <c r="BA261" s="1378"/>
      <c r="BB261" s="1378"/>
      <c r="BC261" s="1378"/>
      <c r="BD261" s="1740"/>
      <c r="BE261" s="1740"/>
      <c r="BF261" s="1740"/>
      <c r="BG261" s="1740"/>
      <c r="BH261" s="1740"/>
      <c r="BI261" s="1740"/>
      <c r="BJ261" s="1740"/>
      <c r="BK261" s="1743"/>
      <c r="BL261" s="1743"/>
      <c r="BM261" s="1743"/>
      <c r="BN261" s="1743"/>
      <c r="BO261" s="1743"/>
      <c r="BP261" s="1743"/>
      <c r="BQ261" s="1743"/>
      <c r="BR261" s="1743"/>
      <c r="BS261" s="1743"/>
      <c r="BT261" s="1744"/>
      <c r="BU261" s="1672"/>
      <c r="BV261" s="1672"/>
      <c r="BW261" s="1746"/>
      <c r="BX261" s="1740"/>
      <c r="BY261" s="1740"/>
      <c r="BZ261" s="1740"/>
      <c r="CA261" s="1751"/>
      <c r="CB261" s="1752"/>
      <c r="CC261" s="1752"/>
      <c r="CD261" s="1752"/>
      <c r="CE261" s="1752"/>
      <c r="CF261" s="1752"/>
      <c r="CG261" s="1752"/>
      <c r="CH261" s="1752"/>
      <c r="CI261" s="1752"/>
      <c r="CJ261" s="1752"/>
      <c r="CK261" s="1752"/>
      <c r="CL261" s="1752"/>
      <c r="CM261" s="1752"/>
      <c r="CN261" s="1757"/>
      <c r="CO261" s="1757"/>
      <c r="CP261" s="1758"/>
      <c r="CQ261" s="222"/>
      <c r="CR261" s="222"/>
      <c r="CS261" s="221"/>
    </row>
    <row r="262" spans="1:97" ht="5.25" customHeight="1">
      <c r="A262" s="221"/>
      <c r="B262" s="221"/>
      <c r="C262" s="1685"/>
      <c r="D262" s="1573"/>
      <c r="E262" s="1573"/>
      <c r="F262" s="1573"/>
      <c r="G262" s="1573"/>
      <c r="H262" s="1378"/>
      <c r="I262" s="1378"/>
      <c r="J262" s="1378"/>
      <c r="K262" s="1378"/>
      <c r="L262" s="1378"/>
      <c r="M262" s="1378"/>
      <c r="N262" s="1378"/>
      <c r="O262" s="1378"/>
      <c r="P262" s="1378"/>
      <c r="Q262" s="1378"/>
      <c r="R262" s="1378"/>
      <c r="S262" s="1378"/>
      <c r="T262" s="1378"/>
      <c r="U262" s="1378"/>
      <c r="V262" s="1378"/>
      <c r="W262" s="1378"/>
      <c r="X262" s="1378"/>
      <c r="Y262" s="1378"/>
      <c r="Z262" s="1378"/>
      <c r="AA262" s="1378"/>
      <c r="AB262" s="1738"/>
      <c r="AC262" s="1738"/>
      <c r="AD262" s="1738"/>
      <c r="AE262" s="1738"/>
      <c r="AF262" s="1378"/>
      <c r="AG262" s="1378"/>
      <c r="AH262" s="1378"/>
      <c r="AI262" s="1378"/>
      <c r="AJ262" s="1378"/>
      <c r="AK262" s="1378"/>
      <c r="AL262" s="1740"/>
      <c r="AM262" s="1740"/>
      <c r="AN262" s="1740"/>
      <c r="AO262" s="1740"/>
      <c r="AP262" s="1378"/>
      <c r="AQ262" s="1378"/>
      <c r="AR262" s="1378"/>
      <c r="AS262" s="1378"/>
      <c r="AT262" s="1378"/>
      <c r="AU262" s="1378"/>
      <c r="AV262" s="1378"/>
      <c r="AW262" s="1378"/>
      <c r="AX262" s="1378"/>
      <c r="AY262" s="1378"/>
      <c r="AZ262" s="1378"/>
      <c r="BA262" s="1378"/>
      <c r="BB262" s="1378"/>
      <c r="BC262" s="1378"/>
      <c r="BD262" s="1740"/>
      <c r="BE262" s="1740"/>
      <c r="BF262" s="1740"/>
      <c r="BG262" s="1740"/>
      <c r="BH262" s="1740"/>
      <c r="BI262" s="1740"/>
      <c r="BJ262" s="1740"/>
      <c r="BK262" s="1743"/>
      <c r="BL262" s="1743"/>
      <c r="BM262" s="1743"/>
      <c r="BN262" s="1743"/>
      <c r="BO262" s="1743"/>
      <c r="BP262" s="1743"/>
      <c r="BQ262" s="1743"/>
      <c r="BR262" s="1743"/>
      <c r="BS262" s="1743"/>
      <c r="BT262" s="1744"/>
      <c r="BU262" s="1672"/>
      <c r="BV262" s="1672"/>
      <c r="BW262" s="1746" t="s">
        <v>169</v>
      </c>
      <c r="BX262" s="1740"/>
      <c r="BY262" s="1740"/>
      <c r="BZ262" s="1740"/>
      <c r="CA262" s="1740"/>
      <c r="CB262" s="1740"/>
      <c r="CC262" s="1740"/>
      <c r="CD262" s="1738" t="s">
        <v>171</v>
      </c>
      <c r="CE262" s="1738"/>
      <c r="CF262" s="1738"/>
      <c r="CG262" s="1738"/>
      <c r="CH262" s="1738"/>
      <c r="CI262" s="1738"/>
      <c r="CJ262" s="1738"/>
      <c r="CK262" s="1738"/>
      <c r="CL262" s="1738"/>
      <c r="CM262" s="1738"/>
      <c r="CN262" s="1738"/>
      <c r="CO262" s="1738"/>
      <c r="CP262" s="1779"/>
      <c r="CQ262" s="222"/>
      <c r="CR262" s="222"/>
      <c r="CS262" s="221"/>
    </row>
    <row r="263" spans="1:97" ht="5.25" customHeight="1">
      <c r="A263" s="221"/>
      <c r="B263" s="221"/>
      <c r="C263" s="1685"/>
      <c r="D263" s="1573"/>
      <c r="E263" s="1761"/>
      <c r="F263" s="1762"/>
      <c r="G263" s="1762"/>
      <c r="H263" s="1360" t="str">
        <f>IF(所得控除等!R186="","",所得控除等!R186)</f>
        <v/>
      </c>
      <c r="I263" s="1361"/>
      <c r="J263" s="1361"/>
      <c r="K263" s="1361"/>
      <c r="L263" s="1361"/>
      <c r="M263" s="1361"/>
      <c r="N263" s="1361"/>
      <c r="O263" s="1361"/>
      <c r="P263" s="1361"/>
      <c r="Q263" s="1361"/>
      <c r="R263" s="1361"/>
      <c r="S263" s="1361"/>
      <c r="T263" s="1361"/>
      <c r="U263" s="1361"/>
      <c r="V263" s="1361"/>
      <c r="W263" s="1361"/>
      <c r="X263" s="1361"/>
      <c r="Y263" s="1361"/>
      <c r="Z263" s="1361"/>
      <c r="AA263" s="1361"/>
      <c r="AB263" s="1361"/>
      <c r="AC263" s="1361"/>
      <c r="AD263" s="1361"/>
      <c r="AE263" s="1361"/>
      <c r="AF263" s="1361"/>
      <c r="AG263" s="1361"/>
      <c r="AH263" s="1361"/>
      <c r="AI263" s="1361"/>
      <c r="AJ263" s="1361"/>
      <c r="AK263" s="1361"/>
      <c r="AL263" s="1361"/>
      <c r="AM263" s="1361"/>
      <c r="AN263" s="1361"/>
      <c r="AO263" s="1361"/>
      <c r="AP263" s="1361"/>
      <c r="AQ263" s="1361"/>
      <c r="AR263" s="1361"/>
      <c r="AS263" s="1361"/>
      <c r="AT263" s="1361"/>
      <c r="AU263" s="1361"/>
      <c r="AV263" s="1392"/>
      <c r="AW263" s="1761"/>
      <c r="AX263" s="1762"/>
      <c r="AY263" s="1762"/>
      <c r="AZ263" s="1769" t="str">
        <f>IF(所得控除等!P186="","",所得控除等!P186)</f>
        <v/>
      </c>
      <c r="BA263" s="1769"/>
      <c r="BB263" s="1769"/>
      <c r="BC263" s="1769"/>
      <c r="BD263" s="1769"/>
      <c r="BE263" s="1769"/>
      <c r="BF263" s="1769"/>
      <c r="BG263" s="1770"/>
      <c r="BH263" s="1573"/>
      <c r="BI263" s="1573"/>
      <c r="BJ263" s="1573"/>
      <c r="BK263" s="1573"/>
      <c r="BL263" s="1573"/>
      <c r="BM263" s="1573"/>
      <c r="BN263" s="1573"/>
      <c r="BO263" s="1573"/>
      <c r="BP263" s="1573"/>
      <c r="BQ263" s="1573"/>
      <c r="BR263" s="1573"/>
      <c r="BS263" s="1573"/>
      <c r="BT263" s="1656"/>
      <c r="BU263" s="1672"/>
      <c r="BV263" s="1672"/>
      <c r="BW263" s="1746"/>
      <c r="BX263" s="1740"/>
      <c r="BY263" s="1740"/>
      <c r="BZ263" s="1740"/>
      <c r="CA263" s="1740"/>
      <c r="CB263" s="1740"/>
      <c r="CC263" s="1740"/>
      <c r="CD263" s="1738"/>
      <c r="CE263" s="1738"/>
      <c r="CF263" s="1738"/>
      <c r="CG263" s="1738"/>
      <c r="CH263" s="1738"/>
      <c r="CI263" s="1738"/>
      <c r="CJ263" s="1738"/>
      <c r="CK263" s="1738"/>
      <c r="CL263" s="1738"/>
      <c r="CM263" s="1738"/>
      <c r="CN263" s="1738"/>
      <c r="CO263" s="1738"/>
      <c r="CP263" s="1779"/>
      <c r="CQ263" s="222"/>
      <c r="CR263" s="222"/>
      <c r="CS263" s="221"/>
    </row>
    <row r="264" spans="1:97" ht="5.25" customHeight="1">
      <c r="A264" s="221"/>
      <c r="B264" s="221"/>
      <c r="C264" s="1685"/>
      <c r="D264" s="1573"/>
      <c r="E264" s="1763"/>
      <c r="F264" s="1764"/>
      <c r="G264" s="1764"/>
      <c r="H264" s="1393"/>
      <c r="I264" s="1394"/>
      <c r="J264" s="1394"/>
      <c r="K264" s="1394"/>
      <c r="L264" s="1394"/>
      <c r="M264" s="1394"/>
      <c r="N264" s="1394"/>
      <c r="O264" s="1394"/>
      <c r="P264" s="1394"/>
      <c r="Q264" s="1394"/>
      <c r="R264" s="1394"/>
      <c r="S264" s="1394"/>
      <c r="T264" s="1394"/>
      <c r="U264" s="1394"/>
      <c r="V264" s="1394"/>
      <c r="W264" s="1394"/>
      <c r="X264" s="1394"/>
      <c r="Y264" s="1394"/>
      <c r="Z264" s="1394"/>
      <c r="AA264" s="1394"/>
      <c r="AB264" s="1394"/>
      <c r="AC264" s="1394"/>
      <c r="AD264" s="1394"/>
      <c r="AE264" s="1394"/>
      <c r="AF264" s="1394"/>
      <c r="AG264" s="1394"/>
      <c r="AH264" s="1394"/>
      <c r="AI264" s="1394"/>
      <c r="AJ264" s="1394"/>
      <c r="AK264" s="1394"/>
      <c r="AL264" s="1394"/>
      <c r="AM264" s="1394"/>
      <c r="AN264" s="1394"/>
      <c r="AO264" s="1394"/>
      <c r="AP264" s="1394"/>
      <c r="AQ264" s="1394"/>
      <c r="AR264" s="1394"/>
      <c r="AS264" s="1394"/>
      <c r="AT264" s="1394"/>
      <c r="AU264" s="1394"/>
      <c r="AV264" s="1395"/>
      <c r="AW264" s="1763"/>
      <c r="AX264" s="1764"/>
      <c r="AY264" s="1764"/>
      <c r="AZ264" s="1771"/>
      <c r="BA264" s="1771"/>
      <c r="BB264" s="1771"/>
      <c r="BC264" s="1771"/>
      <c r="BD264" s="1771"/>
      <c r="BE264" s="1771"/>
      <c r="BF264" s="1771"/>
      <c r="BG264" s="1772"/>
      <c r="BH264" s="1573"/>
      <c r="BI264" s="1573"/>
      <c r="BJ264" s="1573"/>
      <c r="BK264" s="1573"/>
      <c r="BL264" s="1573"/>
      <c r="BM264" s="1573"/>
      <c r="BN264" s="1573"/>
      <c r="BO264" s="1573"/>
      <c r="BP264" s="1573"/>
      <c r="BQ264" s="1573"/>
      <c r="BR264" s="1573"/>
      <c r="BS264" s="1573"/>
      <c r="BT264" s="1656"/>
      <c r="BU264" s="1672"/>
      <c r="BV264" s="1672"/>
      <c r="BW264" s="1746"/>
      <c r="BX264" s="1740"/>
      <c r="BY264" s="1740"/>
      <c r="BZ264" s="1740"/>
      <c r="CA264" s="1740"/>
      <c r="CB264" s="1740"/>
      <c r="CC264" s="1740"/>
      <c r="CD264" s="1782" t="s">
        <v>170</v>
      </c>
      <c r="CE264" s="1782"/>
      <c r="CF264" s="1782"/>
      <c r="CG264" s="1782"/>
      <c r="CH264" s="1782"/>
      <c r="CI264" s="1782"/>
      <c r="CJ264" s="1782"/>
      <c r="CK264" s="1782"/>
      <c r="CL264" s="1782"/>
      <c r="CM264" s="1782"/>
      <c r="CN264" s="1782"/>
      <c r="CO264" s="1782"/>
      <c r="CP264" s="1783"/>
      <c r="CQ264" s="222"/>
      <c r="CR264" s="222"/>
      <c r="CS264" s="221"/>
    </row>
    <row r="265" spans="1:97" ht="5.25" customHeight="1">
      <c r="A265" s="221"/>
      <c r="B265" s="221"/>
      <c r="C265" s="1710"/>
      <c r="D265" s="1711"/>
      <c r="E265" s="1765"/>
      <c r="F265" s="1766"/>
      <c r="G265" s="1766"/>
      <c r="H265" s="1363"/>
      <c r="I265" s="1364"/>
      <c r="J265" s="1364"/>
      <c r="K265" s="1364"/>
      <c r="L265" s="1364"/>
      <c r="M265" s="1364"/>
      <c r="N265" s="1364"/>
      <c r="O265" s="1364"/>
      <c r="P265" s="1364"/>
      <c r="Q265" s="1364"/>
      <c r="R265" s="1364"/>
      <c r="S265" s="1364"/>
      <c r="T265" s="1364"/>
      <c r="U265" s="1364"/>
      <c r="V265" s="1364"/>
      <c r="W265" s="1364"/>
      <c r="X265" s="1364"/>
      <c r="Y265" s="1364"/>
      <c r="Z265" s="1364"/>
      <c r="AA265" s="1364"/>
      <c r="AB265" s="1364"/>
      <c r="AC265" s="1364"/>
      <c r="AD265" s="1364"/>
      <c r="AE265" s="1364"/>
      <c r="AF265" s="1364"/>
      <c r="AG265" s="1364"/>
      <c r="AH265" s="1364"/>
      <c r="AI265" s="1364"/>
      <c r="AJ265" s="1364"/>
      <c r="AK265" s="1364"/>
      <c r="AL265" s="1364"/>
      <c r="AM265" s="1364"/>
      <c r="AN265" s="1364"/>
      <c r="AO265" s="1364"/>
      <c r="AP265" s="1364"/>
      <c r="AQ265" s="1364"/>
      <c r="AR265" s="1364"/>
      <c r="AS265" s="1364"/>
      <c r="AT265" s="1364"/>
      <c r="AU265" s="1364"/>
      <c r="AV265" s="1396"/>
      <c r="AW265" s="1765"/>
      <c r="AX265" s="1766"/>
      <c r="AY265" s="1766"/>
      <c r="AZ265" s="1773"/>
      <c r="BA265" s="1773"/>
      <c r="BB265" s="1773"/>
      <c r="BC265" s="1773"/>
      <c r="BD265" s="1773"/>
      <c r="BE265" s="1773"/>
      <c r="BF265" s="1773"/>
      <c r="BG265" s="1774"/>
      <c r="BH265" s="1780"/>
      <c r="BI265" s="1780"/>
      <c r="BJ265" s="1780"/>
      <c r="BK265" s="1780"/>
      <c r="BL265" s="1780"/>
      <c r="BM265" s="1780"/>
      <c r="BN265" s="1780"/>
      <c r="BO265" s="1780"/>
      <c r="BP265" s="1780"/>
      <c r="BQ265" s="1780"/>
      <c r="BR265" s="1780"/>
      <c r="BS265" s="1780"/>
      <c r="BT265" s="1781"/>
      <c r="BU265" s="1672"/>
      <c r="BV265" s="1672"/>
      <c r="BW265" s="1746"/>
      <c r="BX265" s="1740"/>
      <c r="BY265" s="1740"/>
      <c r="BZ265" s="1740"/>
      <c r="CA265" s="1740"/>
      <c r="CB265" s="1740"/>
      <c r="CC265" s="1740"/>
      <c r="CD265" s="1782"/>
      <c r="CE265" s="1782"/>
      <c r="CF265" s="1782"/>
      <c r="CG265" s="1782"/>
      <c r="CH265" s="1782"/>
      <c r="CI265" s="1782"/>
      <c r="CJ265" s="1782"/>
      <c r="CK265" s="1782"/>
      <c r="CL265" s="1782"/>
      <c r="CM265" s="1782"/>
      <c r="CN265" s="1782"/>
      <c r="CO265" s="1782"/>
      <c r="CP265" s="1783"/>
      <c r="CQ265" s="222"/>
      <c r="CR265" s="222"/>
      <c r="CS265" s="221"/>
    </row>
    <row r="266" spans="1:97" ht="5.25" customHeight="1">
      <c r="A266" s="221"/>
      <c r="B266" s="221"/>
      <c r="C266" s="1735"/>
      <c r="D266" s="1784"/>
      <c r="E266" s="1722" t="s">
        <v>118</v>
      </c>
      <c r="F266" s="1723"/>
      <c r="G266" s="1723"/>
      <c r="H266" s="1723"/>
      <c r="I266" s="1723"/>
      <c r="J266" s="1723"/>
      <c r="K266" s="1723"/>
      <c r="L266" s="1723"/>
      <c r="M266" s="1723"/>
      <c r="N266" s="1723"/>
      <c r="O266" s="1723"/>
      <c r="P266" s="1723"/>
      <c r="Q266" s="1723"/>
      <c r="R266" s="1723"/>
      <c r="S266" s="1723"/>
      <c r="T266" s="1723"/>
      <c r="U266" s="1723"/>
      <c r="V266" s="1723"/>
      <c r="W266" s="1723"/>
      <c r="X266" s="1723"/>
      <c r="Y266" s="1723"/>
      <c r="Z266" s="1723"/>
      <c r="AA266" s="1723"/>
      <c r="AB266" s="1723"/>
      <c r="AC266" s="1723"/>
      <c r="AD266" s="1723"/>
      <c r="AE266" s="1723"/>
      <c r="AF266" s="1786"/>
      <c r="AG266" s="1789" t="s">
        <v>117</v>
      </c>
      <c r="AH266" s="1790"/>
      <c r="AI266" s="1790"/>
      <c r="AJ266" s="1790"/>
      <c r="AK266" s="1790"/>
      <c r="AL266" s="1790"/>
      <c r="AM266" s="1790"/>
      <c r="AN266" s="1790"/>
      <c r="AO266" s="1790"/>
      <c r="AP266" s="1790"/>
      <c r="AQ266" s="1790"/>
      <c r="AR266" s="1790"/>
      <c r="AS266" s="1790"/>
      <c r="AT266" s="1790"/>
      <c r="AU266" s="1790"/>
      <c r="AV266" s="1790"/>
      <c r="AW266" s="1790"/>
      <c r="AX266" s="1790"/>
      <c r="AY266" s="1790"/>
      <c r="AZ266" s="1790"/>
      <c r="BA266" s="1790"/>
      <c r="BB266" s="1790"/>
      <c r="BC266" s="1791"/>
      <c r="BD266" s="1780" t="s">
        <v>116</v>
      </c>
      <c r="BE266" s="1780"/>
      <c r="BF266" s="1780"/>
      <c r="BG266" s="1780"/>
      <c r="BH266" s="1780"/>
      <c r="BI266" s="1780"/>
      <c r="BJ266" s="1780"/>
      <c r="BK266" s="1800" t="str">
        <f>IF(SUM(BK245,BK252,BK259)=0,"",SUM(BK245,BK252,BK259))</f>
        <v/>
      </c>
      <c r="BL266" s="1800"/>
      <c r="BM266" s="1800"/>
      <c r="BN266" s="1800"/>
      <c r="BO266" s="1800"/>
      <c r="BP266" s="1800"/>
      <c r="BQ266" s="1800"/>
      <c r="BR266" s="1800"/>
      <c r="BS266" s="1800"/>
      <c r="BT266" s="1801"/>
      <c r="BU266" s="1672"/>
      <c r="BV266" s="1672"/>
      <c r="BW266" s="1806" t="s">
        <v>115</v>
      </c>
      <c r="BX266" s="1807"/>
      <c r="BY266" s="1807"/>
      <c r="BZ266" s="1807"/>
      <c r="CA266" s="1807"/>
      <c r="CB266" s="1807"/>
      <c r="CC266" s="1807"/>
      <c r="CD266" s="1807"/>
      <c r="CE266" s="1807"/>
      <c r="CF266" s="1807"/>
      <c r="CG266" s="1807"/>
      <c r="CH266" s="1807"/>
      <c r="CI266" s="1807"/>
      <c r="CJ266" s="1807"/>
      <c r="CK266" s="1807"/>
      <c r="CL266" s="1807"/>
      <c r="CM266" s="1807"/>
      <c r="CN266" s="1807"/>
      <c r="CO266" s="1807"/>
      <c r="CP266" s="1808"/>
      <c r="CQ266" s="222"/>
      <c r="CR266" s="222"/>
      <c r="CS266" s="221"/>
    </row>
    <row r="267" spans="1:97" ht="5.25" customHeight="1">
      <c r="A267" s="221"/>
      <c r="B267" s="221"/>
      <c r="C267" s="1373"/>
      <c r="D267" s="1785"/>
      <c r="E267" s="1374"/>
      <c r="F267" s="1373"/>
      <c r="G267" s="1373"/>
      <c r="H267" s="1373"/>
      <c r="I267" s="1373"/>
      <c r="J267" s="1373"/>
      <c r="K267" s="1373"/>
      <c r="L267" s="1373"/>
      <c r="M267" s="1373"/>
      <c r="N267" s="1373"/>
      <c r="O267" s="1373"/>
      <c r="P267" s="1373"/>
      <c r="Q267" s="1373"/>
      <c r="R267" s="1373"/>
      <c r="S267" s="1373"/>
      <c r="T267" s="1373"/>
      <c r="U267" s="1373"/>
      <c r="V267" s="1373"/>
      <c r="W267" s="1373"/>
      <c r="X267" s="1373"/>
      <c r="Y267" s="1373"/>
      <c r="Z267" s="1373"/>
      <c r="AA267" s="1373"/>
      <c r="AB267" s="1373"/>
      <c r="AC267" s="1373"/>
      <c r="AD267" s="1373"/>
      <c r="AE267" s="1373"/>
      <c r="AF267" s="1787"/>
      <c r="AG267" s="1792"/>
      <c r="AH267" s="1793"/>
      <c r="AI267" s="1793"/>
      <c r="AJ267" s="1793"/>
      <c r="AK267" s="1793"/>
      <c r="AL267" s="1793"/>
      <c r="AM267" s="1793"/>
      <c r="AN267" s="1793"/>
      <c r="AO267" s="1793"/>
      <c r="AP267" s="1793"/>
      <c r="AQ267" s="1793"/>
      <c r="AR267" s="1793"/>
      <c r="AS267" s="1793"/>
      <c r="AT267" s="1793"/>
      <c r="AU267" s="1793"/>
      <c r="AV267" s="1793"/>
      <c r="AW267" s="1793"/>
      <c r="AX267" s="1793"/>
      <c r="AY267" s="1793"/>
      <c r="AZ267" s="1793"/>
      <c r="BA267" s="1793"/>
      <c r="BB267" s="1793"/>
      <c r="BC267" s="1794"/>
      <c r="BD267" s="1798"/>
      <c r="BE267" s="1798"/>
      <c r="BF267" s="1798"/>
      <c r="BG267" s="1798"/>
      <c r="BH267" s="1798"/>
      <c r="BI267" s="1798"/>
      <c r="BJ267" s="1798"/>
      <c r="BK267" s="1802"/>
      <c r="BL267" s="1802"/>
      <c r="BM267" s="1802"/>
      <c r="BN267" s="1802"/>
      <c r="BO267" s="1802"/>
      <c r="BP267" s="1802"/>
      <c r="BQ267" s="1802"/>
      <c r="BR267" s="1802"/>
      <c r="BS267" s="1802"/>
      <c r="BT267" s="1803"/>
      <c r="BU267" s="1672"/>
      <c r="BV267" s="1672"/>
      <c r="BW267" s="1806"/>
      <c r="BX267" s="1807"/>
      <c r="BY267" s="1807"/>
      <c r="BZ267" s="1807"/>
      <c r="CA267" s="1807"/>
      <c r="CB267" s="1807"/>
      <c r="CC267" s="1807"/>
      <c r="CD267" s="1807"/>
      <c r="CE267" s="1807"/>
      <c r="CF267" s="1807"/>
      <c r="CG267" s="1807"/>
      <c r="CH267" s="1807"/>
      <c r="CI267" s="1807"/>
      <c r="CJ267" s="1807"/>
      <c r="CK267" s="1807"/>
      <c r="CL267" s="1807"/>
      <c r="CM267" s="1807"/>
      <c r="CN267" s="1807"/>
      <c r="CO267" s="1807"/>
      <c r="CP267" s="1808"/>
      <c r="CQ267" s="222"/>
      <c r="CR267" s="222"/>
      <c r="CS267" s="221"/>
    </row>
    <row r="268" spans="1:97" ht="5.25" customHeight="1">
      <c r="A268" s="221"/>
      <c r="B268" s="221"/>
      <c r="C268" s="1373"/>
      <c r="D268" s="1785"/>
      <c r="E268" s="1724"/>
      <c r="F268" s="1725"/>
      <c r="G268" s="1725"/>
      <c r="H268" s="1725"/>
      <c r="I268" s="1725"/>
      <c r="J268" s="1725"/>
      <c r="K268" s="1725"/>
      <c r="L268" s="1725"/>
      <c r="M268" s="1725"/>
      <c r="N268" s="1725"/>
      <c r="O268" s="1725"/>
      <c r="P268" s="1725"/>
      <c r="Q268" s="1725"/>
      <c r="R268" s="1725"/>
      <c r="S268" s="1725"/>
      <c r="T268" s="1725"/>
      <c r="U268" s="1725"/>
      <c r="V268" s="1725"/>
      <c r="W268" s="1725"/>
      <c r="X268" s="1725"/>
      <c r="Y268" s="1725"/>
      <c r="Z268" s="1725"/>
      <c r="AA268" s="1725"/>
      <c r="AB268" s="1725"/>
      <c r="AC268" s="1725"/>
      <c r="AD268" s="1725"/>
      <c r="AE268" s="1725"/>
      <c r="AF268" s="1788"/>
      <c r="AG268" s="1795"/>
      <c r="AH268" s="1796"/>
      <c r="AI268" s="1796"/>
      <c r="AJ268" s="1796"/>
      <c r="AK268" s="1796"/>
      <c r="AL268" s="1796"/>
      <c r="AM268" s="1796"/>
      <c r="AN268" s="1796"/>
      <c r="AO268" s="1796"/>
      <c r="AP268" s="1796"/>
      <c r="AQ268" s="1796"/>
      <c r="AR268" s="1796"/>
      <c r="AS268" s="1796"/>
      <c r="AT268" s="1796"/>
      <c r="AU268" s="1796"/>
      <c r="AV268" s="1796"/>
      <c r="AW268" s="1796"/>
      <c r="AX268" s="1796"/>
      <c r="AY268" s="1796"/>
      <c r="AZ268" s="1796"/>
      <c r="BA268" s="1796"/>
      <c r="BB268" s="1796"/>
      <c r="BC268" s="1797"/>
      <c r="BD268" s="1799"/>
      <c r="BE268" s="1799"/>
      <c r="BF268" s="1799"/>
      <c r="BG268" s="1799"/>
      <c r="BH268" s="1799"/>
      <c r="BI268" s="1799"/>
      <c r="BJ268" s="1799"/>
      <c r="BK268" s="1804"/>
      <c r="BL268" s="1804"/>
      <c r="BM268" s="1804"/>
      <c r="BN268" s="1804"/>
      <c r="BO268" s="1804"/>
      <c r="BP268" s="1804"/>
      <c r="BQ268" s="1804"/>
      <c r="BR268" s="1804"/>
      <c r="BS268" s="1804"/>
      <c r="BT268" s="1805"/>
      <c r="BU268" s="1672"/>
      <c r="BV268" s="1672"/>
      <c r="BW268" s="1809"/>
      <c r="BX268" s="1810"/>
      <c r="BY268" s="1810"/>
      <c r="BZ268" s="1810"/>
      <c r="CA268" s="1810"/>
      <c r="CB268" s="1810"/>
      <c r="CC268" s="1810"/>
      <c r="CD268" s="1810"/>
      <c r="CE268" s="1810"/>
      <c r="CF268" s="1810"/>
      <c r="CG268" s="1810"/>
      <c r="CH268" s="1810"/>
      <c r="CI268" s="1810"/>
      <c r="CJ268" s="1810"/>
      <c r="CK268" s="1810"/>
      <c r="CL268" s="1810"/>
      <c r="CM268" s="1810"/>
      <c r="CN268" s="1810"/>
      <c r="CO268" s="1810"/>
      <c r="CP268" s="1811"/>
      <c r="CQ268" s="222"/>
      <c r="CR268" s="222"/>
      <c r="CS268" s="221"/>
    </row>
    <row r="269" spans="1:97" ht="5.25" customHeight="1">
      <c r="A269" s="221"/>
      <c r="B269" s="221"/>
      <c r="C269" s="1373"/>
      <c r="D269" s="1373"/>
      <c r="E269" s="1373"/>
      <c r="F269" s="1373"/>
      <c r="G269" s="1373"/>
      <c r="H269" s="1373"/>
      <c r="I269" s="1373"/>
      <c r="J269" s="1373"/>
      <c r="K269" s="1373"/>
      <c r="L269" s="1373"/>
      <c r="M269" s="1373"/>
      <c r="N269" s="1373"/>
      <c r="O269" s="1373"/>
      <c r="P269" s="1373"/>
      <c r="Q269" s="1373"/>
      <c r="R269" s="1373"/>
      <c r="S269" s="1373"/>
      <c r="T269" s="1373"/>
      <c r="U269" s="1373"/>
      <c r="V269" s="1373"/>
      <c r="W269" s="1373"/>
      <c r="X269" s="1373"/>
      <c r="Y269" s="1373"/>
      <c r="Z269" s="1373"/>
      <c r="AA269" s="1373"/>
      <c r="AB269" s="1373"/>
      <c r="AC269" s="1373"/>
      <c r="AD269" s="1373"/>
      <c r="AE269" s="1373"/>
      <c r="AF269" s="1373"/>
      <c r="AG269" s="1373"/>
      <c r="AH269" s="1373"/>
      <c r="AI269" s="1373"/>
      <c r="AJ269" s="1373"/>
      <c r="AK269" s="1373"/>
      <c r="AL269" s="1373"/>
      <c r="AM269" s="1373"/>
      <c r="AN269" s="1373"/>
      <c r="AO269" s="1373"/>
      <c r="AP269" s="1373"/>
      <c r="AQ269" s="1373"/>
      <c r="AR269" s="1373"/>
      <c r="AS269" s="1373"/>
      <c r="AT269" s="1373"/>
      <c r="AU269" s="1373"/>
      <c r="AV269" s="1373"/>
      <c r="AW269" s="1373"/>
      <c r="AX269" s="1373"/>
      <c r="AY269" s="1373"/>
      <c r="AZ269" s="1373"/>
      <c r="BA269" s="1373"/>
      <c r="BB269" s="1373"/>
      <c r="BC269" s="1373"/>
      <c r="BD269" s="1373"/>
      <c r="BE269" s="1373"/>
      <c r="BF269" s="1373"/>
      <c r="BG269" s="1373"/>
      <c r="BH269" s="1373"/>
      <c r="BI269" s="1373"/>
      <c r="BJ269" s="1373"/>
      <c r="BK269" s="1373"/>
      <c r="BL269" s="1373"/>
      <c r="BM269" s="1373"/>
      <c r="BN269" s="1373"/>
      <c r="BO269" s="1373"/>
      <c r="BP269" s="1373"/>
      <c r="BQ269" s="1373"/>
      <c r="BR269" s="1373"/>
      <c r="BS269" s="1373"/>
      <c r="BT269" s="1373"/>
      <c r="BU269" s="1373"/>
      <c r="BV269" s="1373"/>
      <c r="BW269" s="1373"/>
      <c r="BX269" s="1373"/>
      <c r="BY269" s="1373"/>
      <c r="BZ269" s="1373"/>
      <c r="CA269" s="1373"/>
      <c r="CB269" s="1373"/>
      <c r="CC269" s="1373"/>
      <c r="CD269" s="1373"/>
      <c r="CE269" s="1373"/>
      <c r="CF269" s="1373"/>
      <c r="CG269" s="1373"/>
      <c r="CH269" s="1373"/>
      <c r="CI269" s="1373"/>
      <c r="CJ269" s="1373"/>
      <c r="CK269" s="1373"/>
      <c r="CL269" s="1373"/>
      <c r="CM269" s="1373"/>
      <c r="CN269" s="1373"/>
      <c r="CO269" s="1373"/>
      <c r="CP269" s="1373"/>
      <c r="CQ269" s="222"/>
      <c r="CR269" s="222"/>
      <c r="CS269" s="221"/>
    </row>
    <row r="270" spans="1:97" ht="5.25" customHeight="1">
      <c r="A270" s="221"/>
      <c r="B270" s="221"/>
      <c r="C270" s="1373"/>
      <c r="D270" s="1373"/>
      <c r="E270" s="1373"/>
      <c r="F270" s="1373"/>
      <c r="G270" s="1373"/>
      <c r="H270" s="1373"/>
      <c r="I270" s="1373"/>
      <c r="J270" s="1373"/>
      <c r="K270" s="1373"/>
      <c r="L270" s="1373"/>
      <c r="M270" s="1373"/>
      <c r="N270" s="1373"/>
      <c r="O270" s="1373"/>
      <c r="P270" s="1373"/>
      <c r="Q270" s="1373"/>
      <c r="R270" s="1373"/>
      <c r="S270" s="1373"/>
      <c r="T270" s="1373"/>
      <c r="U270" s="1373"/>
      <c r="V270" s="1373"/>
      <c r="W270" s="1373"/>
      <c r="X270" s="1373"/>
      <c r="Y270" s="1373"/>
      <c r="Z270" s="1373"/>
      <c r="AA270" s="1373"/>
      <c r="AB270" s="1373"/>
      <c r="AC270" s="1373"/>
      <c r="AD270" s="1373"/>
      <c r="AE270" s="1373"/>
      <c r="AF270" s="1373"/>
      <c r="AG270" s="1373"/>
      <c r="AH270" s="1373"/>
      <c r="AI270" s="1373"/>
      <c r="AJ270" s="1373"/>
      <c r="AK270" s="1373"/>
      <c r="AL270" s="1373"/>
      <c r="AM270" s="1373"/>
      <c r="AN270" s="1373"/>
      <c r="AO270" s="1373"/>
      <c r="AP270" s="1373"/>
      <c r="AQ270" s="1373"/>
      <c r="AR270" s="1373"/>
      <c r="AS270" s="1373"/>
      <c r="AT270" s="1373"/>
      <c r="AU270" s="1373"/>
      <c r="AV270" s="1373"/>
      <c r="AW270" s="1373"/>
      <c r="AX270" s="1373"/>
      <c r="AY270" s="1373"/>
      <c r="AZ270" s="1373"/>
      <c r="BA270" s="1373"/>
      <c r="BB270" s="1373"/>
      <c r="BC270" s="1373"/>
      <c r="BD270" s="1373"/>
      <c r="BE270" s="1373"/>
      <c r="BF270" s="1373"/>
      <c r="BG270" s="1373"/>
      <c r="BH270" s="1373"/>
      <c r="BI270" s="1373"/>
      <c r="BJ270" s="1373"/>
      <c r="BK270" s="1373"/>
      <c r="BL270" s="1373"/>
      <c r="BM270" s="1373"/>
      <c r="BN270" s="1373"/>
      <c r="BO270" s="1373"/>
      <c r="BP270" s="1373"/>
      <c r="BQ270" s="1373"/>
      <c r="BR270" s="1373"/>
      <c r="BS270" s="1373"/>
      <c r="BT270" s="1373"/>
      <c r="BU270" s="1373"/>
      <c r="BV270" s="1373"/>
      <c r="BW270" s="1373"/>
      <c r="BX270" s="1373"/>
      <c r="BY270" s="1373"/>
      <c r="BZ270" s="1373"/>
      <c r="CA270" s="1373"/>
      <c r="CB270" s="1373"/>
      <c r="CC270" s="1373"/>
      <c r="CD270" s="1373"/>
      <c r="CE270" s="1373"/>
      <c r="CF270" s="1373"/>
      <c r="CG270" s="1373"/>
      <c r="CH270" s="1373"/>
      <c r="CI270" s="1373"/>
      <c r="CJ270" s="1373"/>
      <c r="CK270" s="1373"/>
      <c r="CL270" s="1373"/>
      <c r="CM270" s="1373"/>
      <c r="CN270" s="1373"/>
      <c r="CO270" s="1373"/>
      <c r="CP270" s="1373"/>
      <c r="CQ270" s="222"/>
      <c r="CR270" s="222"/>
      <c r="CS270" s="221"/>
    </row>
    <row r="271" spans="1:97" ht="5.25" customHeight="1">
      <c r="A271" s="221"/>
      <c r="B271" s="221"/>
      <c r="C271" s="1606" t="s">
        <v>114</v>
      </c>
      <c r="D271" s="1606"/>
      <c r="E271" s="1606"/>
      <c r="F271" s="1606"/>
      <c r="G271" s="1606"/>
      <c r="H271" s="1606"/>
      <c r="I271" s="1606"/>
      <c r="J271" s="1606"/>
      <c r="K271" s="1606"/>
      <c r="L271" s="1606"/>
      <c r="M271" s="1606"/>
      <c r="N271" s="1606"/>
      <c r="O271" s="1606"/>
      <c r="P271" s="1606"/>
      <c r="Q271" s="1606"/>
      <c r="R271" s="1606"/>
      <c r="S271" s="1606"/>
      <c r="T271" s="1606"/>
      <c r="U271" s="1606"/>
      <c r="V271" s="1606"/>
      <c r="W271" s="1606"/>
      <c r="X271" s="1606"/>
      <c r="Y271" s="1606"/>
      <c r="Z271" s="1606"/>
      <c r="AA271" s="1606"/>
      <c r="AB271" s="1606"/>
      <c r="AC271" s="1606"/>
      <c r="AD271" s="1606"/>
      <c r="AE271" s="1606"/>
      <c r="AF271" s="1606"/>
      <c r="AG271" s="1606"/>
      <c r="AH271" s="1606"/>
      <c r="AI271" s="1606"/>
      <c r="AJ271" s="1606"/>
      <c r="AK271" s="1606"/>
      <c r="AL271" s="1606"/>
      <c r="AM271" s="1606"/>
      <c r="AN271" s="1606"/>
      <c r="AO271" s="1606"/>
      <c r="AP271" s="1606"/>
      <c r="AQ271" s="1606"/>
      <c r="AR271" s="1606"/>
      <c r="AS271" s="1606"/>
      <c r="AT271" s="1606"/>
      <c r="AU271" s="1606"/>
      <c r="AV271" s="1606"/>
      <c r="AW271" s="1606"/>
      <c r="AX271" s="1606"/>
      <c r="AY271" s="1606"/>
      <c r="AZ271" s="1606"/>
      <c r="BA271" s="1606"/>
      <c r="BB271" s="1606"/>
      <c r="BC271" s="1606"/>
      <c r="BD271" s="1606"/>
      <c r="BE271" s="1606"/>
      <c r="BF271" s="1606"/>
      <c r="BG271" s="1606"/>
      <c r="BH271" s="1606"/>
      <c r="BI271" s="1606"/>
      <c r="BJ271" s="1606"/>
      <c r="BK271" s="1606"/>
      <c r="BL271" s="1606"/>
      <c r="BM271" s="1606"/>
      <c r="BN271" s="1606"/>
      <c r="BO271" s="1606"/>
      <c r="BP271" s="1606"/>
      <c r="BQ271" s="1606"/>
      <c r="BR271" s="1606"/>
      <c r="BS271" s="1606"/>
      <c r="BT271" s="1606"/>
      <c r="BU271" s="1606"/>
      <c r="BV271" s="1606"/>
      <c r="BW271" s="1606"/>
      <c r="BX271" s="1606"/>
      <c r="BY271" s="1606"/>
      <c r="BZ271" s="1606"/>
      <c r="CA271" s="1606"/>
      <c r="CB271" s="1606"/>
      <c r="CC271" s="1606"/>
      <c r="CD271" s="1606"/>
      <c r="CE271" s="1606"/>
      <c r="CF271" s="1606"/>
      <c r="CG271" s="1606"/>
      <c r="CH271" s="1606"/>
      <c r="CI271" s="1606"/>
      <c r="CJ271" s="1606"/>
      <c r="CK271" s="1606"/>
      <c r="CL271" s="1606"/>
      <c r="CM271" s="1606"/>
      <c r="CN271" s="1606"/>
      <c r="CO271" s="1606"/>
      <c r="CP271" s="1606"/>
      <c r="CQ271" s="222"/>
      <c r="CR271" s="222"/>
      <c r="CS271" s="221"/>
    </row>
    <row r="272" spans="1:97" ht="5.25" customHeight="1">
      <c r="A272" s="221"/>
      <c r="B272" s="221"/>
      <c r="C272" s="1606"/>
      <c r="D272" s="1606"/>
      <c r="E272" s="1606"/>
      <c r="F272" s="1606"/>
      <c r="G272" s="1606"/>
      <c r="H272" s="1606"/>
      <c r="I272" s="1606"/>
      <c r="J272" s="1606"/>
      <c r="K272" s="1606"/>
      <c r="L272" s="1606"/>
      <c r="M272" s="1606"/>
      <c r="N272" s="1606"/>
      <c r="O272" s="1606"/>
      <c r="P272" s="1606"/>
      <c r="Q272" s="1606"/>
      <c r="R272" s="1606"/>
      <c r="S272" s="1606"/>
      <c r="T272" s="1606"/>
      <c r="U272" s="1606"/>
      <c r="V272" s="1606"/>
      <c r="W272" s="1606"/>
      <c r="X272" s="1606"/>
      <c r="Y272" s="1606"/>
      <c r="Z272" s="1606"/>
      <c r="AA272" s="1606"/>
      <c r="AB272" s="1606"/>
      <c r="AC272" s="1606"/>
      <c r="AD272" s="1606"/>
      <c r="AE272" s="1606"/>
      <c r="AF272" s="1606"/>
      <c r="AG272" s="1606"/>
      <c r="AH272" s="1606"/>
      <c r="AI272" s="1606"/>
      <c r="AJ272" s="1606"/>
      <c r="AK272" s="1606"/>
      <c r="AL272" s="1606"/>
      <c r="AM272" s="1606"/>
      <c r="AN272" s="1606"/>
      <c r="AO272" s="1606"/>
      <c r="AP272" s="1606"/>
      <c r="AQ272" s="1606"/>
      <c r="AR272" s="1606"/>
      <c r="AS272" s="1606"/>
      <c r="AT272" s="1606"/>
      <c r="AU272" s="1606"/>
      <c r="AV272" s="1606"/>
      <c r="AW272" s="1606"/>
      <c r="AX272" s="1606"/>
      <c r="AY272" s="1606"/>
      <c r="AZ272" s="1606"/>
      <c r="BA272" s="1606"/>
      <c r="BB272" s="1606"/>
      <c r="BC272" s="1606"/>
      <c r="BD272" s="1606"/>
      <c r="BE272" s="1606"/>
      <c r="BF272" s="1606"/>
      <c r="BG272" s="1606"/>
      <c r="BH272" s="1606"/>
      <c r="BI272" s="1606"/>
      <c r="BJ272" s="1606"/>
      <c r="BK272" s="1606"/>
      <c r="BL272" s="1606"/>
      <c r="BM272" s="1606"/>
      <c r="BN272" s="1606"/>
      <c r="BO272" s="1606"/>
      <c r="BP272" s="1606"/>
      <c r="BQ272" s="1606"/>
      <c r="BR272" s="1606"/>
      <c r="BS272" s="1606"/>
      <c r="BT272" s="1606"/>
      <c r="BU272" s="1606"/>
      <c r="BV272" s="1606"/>
      <c r="BW272" s="1606"/>
      <c r="BX272" s="1606"/>
      <c r="BY272" s="1606"/>
      <c r="BZ272" s="1606"/>
      <c r="CA272" s="1606"/>
      <c r="CB272" s="1606"/>
      <c r="CC272" s="1606"/>
      <c r="CD272" s="1606"/>
      <c r="CE272" s="1606"/>
      <c r="CF272" s="1606"/>
      <c r="CG272" s="1606"/>
      <c r="CH272" s="1606"/>
      <c r="CI272" s="1606"/>
      <c r="CJ272" s="1606"/>
      <c r="CK272" s="1606"/>
      <c r="CL272" s="1606"/>
      <c r="CM272" s="1606"/>
      <c r="CN272" s="1606"/>
      <c r="CO272" s="1606"/>
      <c r="CP272" s="1606"/>
      <c r="CQ272" s="222"/>
      <c r="CR272" s="222"/>
      <c r="CS272" s="221"/>
    </row>
    <row r="273" spans="1:97" ht="5.25" customHeight="1">
      <c r="A273" s="221"/>
      <c r="B273" s="221"/>
      <c r="C273" s="1606"/>
      <c r="D273" s="1606"/>
      <c r="E273" s="1606"/>
      <c r="F273" s="1606"/>
      <c r="G273" s="1606"/>
      <c r="H273" s="1606"/>
      <c r="I273" s="1606"/>
      <c r="J273" s="1606"/>
      <c r="K273" s="1606"/>
      <c r="L273" s="1606"/>
      <c r="M273" s="1606"/>
      <c r="N273" s="1606"/>
      <c r="O273" s="1606"/>
      <c r="P273" s="1606"/>
      <c r="Q273" s="1606"/>
      <c r="R273" s="1606"/>
      <c r="S273" s="1606"/>
      <c r="T273" s="1606"/>
      <c r="U273" s="1606"/>
      <c r="V273" s="1606"/>
      <c r="W273" s="1606"/>
      <c r="X273" s="1606"/>
      <c r="Y273" s="1606"/>
      <c r="Z273" s="1606"/>
      <c r="AA273" s="1606"/>
      <c r="AB273" s="1606"/>
      <c r="AC273" s="1606"/>
      <c r="AD273" s="1606"/>
      <c r="AE273" s="1606"/>
      <c r="AF273" s="1606"/>
      <c r="AG273" s="1606"/>
      <c r="AH273" s="1606"/>
      <c r="AI273" s="1606"/>
      <c r="AJ273" s="1606"/>
      <c r="AK273" s="1606"/>
      <c r="AL273" s="1606"/>
      <c r="AM273" s="1606"/>
      <c r="AN273" s="1606"/>
      <c r="AO273" s="1606"/>
      <c r="AP273" s="1606"/>
      <c r="AQ273" s="1606"/>
      <c r="AR273" s="1606"/>
      <c r="AS273" s="1606"/>
      <c r="AT273" s="1606"/>
      <c r="AU273" s="1606"/>
      <c r="AV273" s="1606"/>
      <c r="AW273" s="1606"/>
      <c r="AX273" s="1606"/>
      <c r="AY273" s="1606"/>
      <c r="AZ273" s="1606"/>
      <c r="BA273" s="1606"/>
      <c r="BB273" s="1606"/>
      <c r="BC273" s="1606"/>
      <c r="BD273" s="1606"/>
      <c r="BE273" s="1606"/>
      <c r="BF273" s="1606"/>
      <c r="BG273" s="1606"/>
      <c r="BH273" s="1606"/>
      <c r="BI273" s="1606"/>
      <c r="BJ273" s="1606"/>
      <c r="BK273" s="1606"/>
      <c r="BL273" s="1606"/>
      <c r="BM273" s="1606"/>
      <c r="BN273" s="1606"/>
      <c r="BO273" s="1606"/>
      <c r="BP273" s="1606"/>
      <c r="BQ273" s="1606"/>
      <c r="BR273" s="1606"/>
      <c r="BS273" s="1606"/>
      <c r="BT273" s="1606"/>
      <c r="BU273" s="1606"/>
      <c r="BV273" s="1606"/>
      <c r="BW273" s="1606"/>
      <c r="BX273" s="1606"/>
      <c r="BY273" s="1606"/>
      <c r="BZ273" s="1606"/>
      <c r="CA273" s="1606"/>
      <c r="CB273" s="1606"/>
      <c r="CC273" s="1606"/>
      <c r="CD273" s="1606"/>
      <c r="CE273" s="1606"/>
      <c r="CF273" s="1606"/>
      <c r="CG273" s="1606"/>
      <c r="CH273" s="1606"/>
      <c r="CI273" s="1606"/>
      <c r="CJ273" s="1606"/>
      <c r="CK273" s="1606"/>
      <c r="CL273" s="1606"/>
      <c r="CM273" s="1606"/>
      <c r="CN273" s="1606"/>
      <c r="CO273" s="1606"/>
      <c r="CP273" s="1606"/>
      <c r="CQ273" s="222"/>
      <c r="CR273" s="222"/>
      <c r="CS273" s="221"/>
    </row>
    <row r="274" spans="1:97" ht="5.25" customHeight="1">
      <c r="A274" s="221"/>
      <c r="B274" s="221"/>
      <c r="C274" s="1614">
        <v>1</v>
      </c>
      <c r="D274" s="1615"/>
      <c r="E274" s="1621" t="s">
        <v>14</v>
      </c>
      <c r="F274" s="1621"/>
      <c r="G274" s="1621"/>
      <c r="H274" s="1430" t="str">
        <f>IF(所得控除等!D194="","",所得控除等!D194)</f>
        <v/>
      </c>
      <c r="I274" s="1430"/>
      <c r="J274" s="1430"/>
      <c r="K274" s="1430"/>
      <c r="L274" s="1430"/>
      <c r="M274" s="1430"/>
      <c r="N274" s="1430"/>
      <c r="O274" s="1430"/>
      <c r="P274" s="1430"/>
      <c r="Q274" s="1430"/>
      <c r="R274" s="1430"/>
      <c r="S274" s="1430"/>
      <c r="T274" s="1430"/>
      <c r="U274" s="1430"/>
      <c r="V274" s="1430"/>
      <c r="W274" s="1430"/>
      <c r="X274" s="1430"/>
      <c r="Y274" s="1430"/>
      <c r="Z274" s="1430"/>
      <c r="AA274" s="1430"/>
      <c r="AB274" s="1739" t="s">
        <v>113</v>
      </c>
      <c r="AC274" s="1739"/>
      <c r="AD274" s="1739"/>
      <c r="AE274" s="1739"/>
      <c r="AF274" s="1812" t="str">
        <f>IF(所得控除等!H194="","",所得控除等!H194)</f>
        <v/>
      </c>
      <c r="AG274" s="1812"/>
      <c r="AH274" s="1812"/>
      <c r="AI274" s="1812"/>
      <c r="AJ274" s="1812"/>
      <c r="AK274" s="1812"/>
      <c r="AL274" s="1812"/>
      <c r="AM274" s="1812"/>
      <c r="AN274" s="1812"/>
      <c r="AO274" s="1812"/>
      <c r="AP274" s="1812"/>
      <c r="AQ274" s="1812"/>
      <c r="AR274" s="1812"/>
      <c r="AS274" s="1812"/>
      <c r="AT274" s="1812"/>
      <c r="AU274" s="1812"/>
      <c r="AV274" s="1812"/>
      <c r="AW274" s="1812"/>
      <c r="AX274" s="1812"/>
      <c r="AY274" s="1812"/>
      <c r="AZ274" s="1812"/>
      <c r="BA274" s="1812"/>
      <c r="BB274" s="1812"/>
      <c r="BC274" s="1812"/>
      <c r="BD274" s="1621" t="s">
        <v>112</v>
      </c>
      <c r="BE274" s="1621"/>
      <c r="BF274" s="1621"/>
      <c r="BG274" s="1621"/>
      <c r="BH274" s="1814" t="str">
        <f>IF(所得控除等!K194="","",所得控除等!K194)</f>
        <v/>
      </c>
      <c r="BI274" s="1814"/>
      <c r="BJ274" s="1814"/>
      <c r="BK274" s="1814"/>
      <c r="BL274" s="1814"/>
      <c r="BM274" s="1814"/>
      <c r="BN274" s="1814"/>
      <c r="BO274" s="1814"/>
      <c r="BP274" s="1814"/>
      <c r="BQ274" s="1814"/>
      <c r="BR274" s="1814"/>
      <c r="BS274" s="1814"/>
      <c r="BT274" s="1814"/>
      <c r="BU274" s="1814"/>
      <c r="BV274" s="1814"/>
      <c r="BW274" s="1814"/>
      <c r="BX274" s="1814"/>
      <c r="BY274" s="1814"/>
      <c r="BZ274" s="1814"/>
      <c r="CA274" s="1814"/>
      <c r="CB274" s="1814"/>
      <c r="CC274" s="1814"/>
      <c r="CD274" s="1814"/>
      <c r="CE274" s="1814"/>
      <c r="CF274" s="1814"/>
      <c r="CG274" s="1814"/>
      <c r="CH274" s="1814"/>
      <c r="CI274" s="1814"/>
      <c r="CJ274" s="1814"/>
      <c r="CK274" s="1814"/>
      <c r="CL274" s="1814"/>
      <c r="CM274" s="1814"/>
      <c r="CN274" s="1814"/>
      <c r="CO274" s="1814"/>
      <c r="CP274" s="1815"/>
      <c r="CQ274" s="222"/>
      <c r="CR274" s="222"/>
      <c r="CS274" s="221"/>
    </row>
    <row r="275" spans="1:97" ht="5.25" customHeight="1">
      <c r="A275" s="221"/>
      <c r="B275" s="221"/>
      <c r="C275" s="1616"/>
      <c r="D275" s="1504"/>
      <c r="E275" s="1573"/>
      <c r="F275" s="1573"/>
      <c r="G275" s="1573"/>
      <c r="H275" s="1404"/>
      <c r="I275" s="1404"/>
      <c r="J275" s="1404"/>
      <c r="K275" s="1404"/>
      <c r="L275" s="1404"/>
      <c r="M275" s="1404"/>
      <c r="N275" s="1404"/>
      <c r="O275" s="1404"/>
      <c r="P275" s="1404"/>
      <c r="Q275" s="1404"/>
      <c r="R275" s="1404"/>
      <c r="S275" s="1404"/>
      <c r="T275" s="1404"/>
      <c r="U275" s="1404"/>
      <c r="V275" s="1404"/>
      <c r="W275" s="1404"/>
      <c r="X275" s="1404"/>
      <c r="Y275" s="1404"/>
      <c r="Z275" s="1404"/>
      <c r="AA275" s="1404"/>
      <c r="AB275" s="1740"/>
      <c r="AC275" s="1740"/>
      <c r="AD275" s="1740"/>
      <c r="AE275" s="1740"/>
      <c r="AF275" s="1813"/>
      <c r="AG275" s="1813"/>
      <c r="AH275" s="1813"/>
      <c r="AI275" s="1813"/>
      <c r="AJ275" s="1813"/>
      <c r="AK275" s="1813"/>
      <c r="AL275" s="1813"/>
      <c r="AM275" s="1813"/>
      <c r="AN275" s="1813"/>
      <c r="AO275" s="1813"/>
      <c r="AP275" s="1813"/>
      <c r="AQ275" s="1813"/>
      <c r="AR275" s="1813"/>
      <c r="AS275" s="1813"/>
      <c r="AT275" s="1813"/>
      <c r="AU275" s="1813"/>
      <c r="AV275" s="1813"/>
      <c r="AW275" s="1813"/>
      <c r="AX275" s="1813"/>
      <c r="AY275" s="1813"/>
      <c r="AZ275" s="1813"/>
      <c r="BA275" s="1813"/>
      <c r="BB275" s="1813"/>
      <c r="BC275" s="1813"/>
      <c r="BD275" s="1573"/>
      <c r="BE275" s="1573"/>
      <c r="BF275" s="1573"/>
      <c r="BG275" s="1573"/>
      <c r="BH275" s="1816"/>
      <c r="BI275" s="1816"/>
      <c r="BJ275" s="1816"/>
      <c r="BK275" s="1816"/>
      <c r="BL275" s="1816"/>
      <c r="BM275" s="1816"/>
      <c r="BN275" s="1816"/>
      <c r="BO275" s="1816"/>
      <c r="BP275" s="1816"/>
      <c r="BQ275" s="1816"/>
      <c r="BR275" s="1816"/>
      <c r="BS275" s="1816"/>
      <c r="BT275" s="1816"/>
      <c r="BU275" s="1816"/>
      <c r="BV275" s="1816"/>
      <c r="BW275" s="1816"/>
      <c r="BX275" s="1816"/>
      <c r="BY275" s="1816"/>
      <c r="BZ275" s="1816"/>
      <c r="CA275" s="1816"/>
      <c r="CB275" s="1816"/>
      <c r="CC275" s="1816"/>
      <c r="CD275" s="1816"/>
      <c r="CE275" s="1816"/>
      <c r="CF275" s="1816"/>
      <c r="CG275" s="1816"/>
      <c r="CH275" s="1816"/>
      <c r="CI275" s="1816"/>
      <c r="CJ275" s="1816"/>
      <c r="CK275" s="1816"/>
      <c r="CL275" s="1816"/>
      <c r="CM275" s="1816"/>
      <c r="CN275" s="1816"/>
      <c r="CO275" s="1816"/>
      <c r="CP275" s="1817"/>
      <c r="CQ275" s="222"/>
      <c r="CR275" s="222"/>
      <c r="CS275" s="221"/>
    </row>
    <row r="276" spans="1:97" ht="5.25" customHeight="1">
      <c r="A276" s="221"/>
      <c r="B276" s="221"/>
      <c r="C276" s="1616"/>
      <c r="D276" s="1504"/>
      <c r="E276" s="1573"/>
      <c r="F276" s="1573"/>
      <c r="G276" s="1573"/>
      <c r="H276" s="1404"/>
      <c r="I276" s="1404"/>
      <c r="J276" s="1404"/>
      <c r="K276" s="1404"/>
      <c r="L276" s="1404"/>
      <c r="M276" s="1404"/>
      <c r="N276" s="1404"/>
      <c r="O276" s="1404"/>
      <c r="P276" s="1404"/>
      <c r="Q276" s="1404"/>
      <c r="R276" s="1404"/>
      <c r="S276" s="1404"/>
      <c r="T276" s="1404"/>
      <c r="U276" s="1404"/>
      <c r="V276" s="1404"/>
      <c r="W276" s="1404"/>
      <c r="X276" s="1404"/>
      <c r="Y276" s="1404"/>
      <c r="Z276" s="1404"/>
      <c r="AA276" s="1404"/>
      <c r="AB276" s="1740"/>
      <c r="AC276" s="1740"/>
      <c r="AD276" s="1740"/>
      <c r="AE276" s="1740"/>
      <c r="AF276" s="1813"/>
      <c r="AG276" s="1813"/>
      <c r="AH276" s="1813"/>
      <c r="AI276" s="1813"/>
      <c r="AJ276" s="1813"/>
      <c r="AK276" s="1813"/>
      <c r="AL276" s="1813"/>
      <c r="AM276" s="1813"/>
      <c r="AN276" s="1813"/>
      <c r="AO276" s="1813"/>
      <c r="AP276" s="1813"/>
      <c r="AQ276" s="1813"/>
      <c r="AR276" s="1813"/>
      <c r="AS276" s="1813"/>
      <c r="AT276" s="1813"/>
      <c r="AU276" s="1813"/>
      <c r="AV276" s="1813"/>
      <c r="AW276" s="1813"/>
      <c r="AX276" s="1813"/>
      <c r="AY276" s="1813"/>
      <c r="AZ276" s="1813"/>
      <c r="BA276" s="1813"/>
      <c r="BB276" s="1813"/>
      <c r="BC276" s="1813"/>
      <c r="BD276" s="1573"/>
      <c r="BE276" s="1573"/>
      <c r="BF276" s="1573"/>
      <c r="BG276" s="1573"/>
      <c r="BH276" s="1816"/>
      <c r="BI276" s="1816"/>
      <c r="BJ276" s="1816"/>
      <c r="BK276" s="1816"/>
      <c r="BL276" s="1816"/>
      <c r="BM276" s="1816"/>
      <c r="BN276" s="1816"/>
      <c r="BO276" s="1816"/>
      <c r="BP276" s="1816"/>
      <c r="BQ276" s="1816"/>
      <c r="BR276" s="1816"/>
      <c r="BS276" s="1816"/>
      <c r="BT276" s="1816"/>
      <c r="BU276" s="1816"/>
      <c r="BV276" s="1816"/>
      <c r="BW276" s="1816"/>
      <c r="BX276" s="1816"/>
      <c r="BY276" s="1816"/>
      <c r="BZ276" s="1816"/>
      <c r="CA276" s="1816"/>
      <c r="CB276" s="1816"/>
      <c r="CC276" s="1816"/>
      <c r="CD276" s="1816"/>
      <c r="CE276" s="1816"/>
      <c r="CF276" s="1816"/>
      <c r="CG276" s="1816"/>
      <c r="CH276" s="1816"/>
      <c r="CI276" s="1816"/>
      <c r="CJ276" s="1816"/>
      <c r="CK276" s="1816"/>
      <c r="CL276" s="1816"/>
      <c r="CM276" s="1816"/>
      <c r="CN276" s="1816"/>
      <c r="CO276" s="1816"/>
      <c r="CP276" s="1817"/>
      <c r="CQ276" s="222"/>
      <c r="CR276" s="222"/>
      <c r="CS276" s="221"/>
    </row>
    <row r="277" spans="1:97" ht="5.25" customHeight="1">
      <c r="A277" s="221"/>
      <c r="B277" s="221"/>
      <c r="C277" s="1616"/>
      <c r="D277" s="1504"/>
      <c r="E277" s="1573"/>
      <c r="F277" s="1573"/>
      <c r="G277" s="1573"/>
      <c r="H277" s="1404"/>
      <c r="I277" s="1404"/>
      <c r="J277" s="1404"/>
      <c r="K277" s="1404"/>
      <c r="L277" s="1404"/>
      <c r="M277" s="1404"/>
      <c r="N277" s="1404"/>
      <c r="O277" s="1404"/>
      <c r="P277" s="1404"/>
      <c r="Q277" s="1404"/>
      <c r="R277" s="1404"/>
      <c r="S277" s="1404"/>
      <c r="T277" s="1404"/>
      <c r="U277" s="1404"/>
      <c r="V277" s="1404"/>
      <c r="W277" s="1404"/>
      <c r="X277" s="1404"/>
      <c r="Y277" s="1404"/>
      <c r="Z277" s="1404"/>
      <c r="AA277" s="1404"/>
      <c r="AB277" s="1740"/>
      <c r="AC277" s="1740"/>
      <c r="AD277" s="1740"/>
      <c r="AE277" s="1740"/>
      <c r="AF277" s="1813"/>
      <c r="AG277" s="1813"/>
      <c r="AH277" s="1813"/>
      <c r="AI277" s="1813"/>
      <c r="AJ277" s="1813"/>
      <c r="AK277" s="1813"/>
      <c r="AL277" s="1813"/>
      <c r="AM277" s="1813"/>
      <c r="AN277" s="1813"/>
      <c r="AO277" s="1813"/>
      <c r="AP277" s="1813"/>
      <c r="AQ277" s="1813"/>
      <c r="AR277" s="1813"/>
      <c r="AS277" s="1813"/>
      <c r="AT277" s="1813"/>
      <c r="AU277" s="1813"/>
      <c r="AV277" s="1813"/>
      <c r="AW277" s="1813"/>
      <c r="AX277" s="1813"/>
      <c r="AY277" s="1813"/>
      <c r="AZ277" s="1813"/>
      <c r="BA277" s="1813"/>
      <c r="BB277" s="1813"/>
      <c r="BC277" s="1813"/>
      <c r="BD277" s="1573"/>
      <c r="BE277" s="1573"/>
      <c r="BF277" s="1573"/>
      <c r="BG277" s="1573"/>
      <c r="BH277" s="1816"/>
      <c r="BI277" s="1816"/>
      <c r="BJ277" s="1816"/>
      <c r="BK277" s="1816"/>
      <c r="BL277" s="1816"/>
      <c r="BM277" s="1816"/>
      <c r="BN277" s="1816"/>
      <c r="BO277" s="1816"/>
      <c r="BP277" s="1816"/>
      <c r="BQ277" s="1816"/>
      <c r="BR277" s="1816"/>
      <c r="BS277" s="1816"/>
      <c r="BT277" s="1816"/>
      <c r="BU277" s="1816"/>
      <c r="BV277" s="1816"/>
      <c r="BW277" s="1816"/>
      <c r="BX277" s="1816"/>
      <c r="BY277" s="1816"/>
      <c r="BZ277" s="1816"/>
      <c r="CA277" s="1816"/>
      <c r="CB277" s="1816"/>
      <c r="CC277" s="1816"/>
      <c r="CD277" s="1816"/>
      <c r="CE277" s="1816"/>
      <c r="CF277" s="1816"/>
      <c r="CG277" s="1816"/>
      <c r="CH277" s="1816"/>
      <c r="CI277" s="1816"/>
      <c r="CJ277" s="1816"/>
      <c r="CK277" s="1816"/>
      <c r="CL277" s="1816"/>
      <c r="CM277" s="1816"/>
      <c r="CN277" s="1816"/>
      <c r="CO277" s="1816"/>
      <c r="CP277" s="1817"/>
      <c r="CQ277" s="222"/>
      <c r="CR277" s="222"/>
      <c r="CS277" s="221"/>
    </row>
    <row r="278" spans="1:97" ht="5.25" customHeight="1">
      <c r="A278" s="221"/>
      <c r="B278" s="221"/>
      <c r="C278" s="1616">
        <v>2</v>
      </c>
      <c r="D278" s="1504"/>
      <c r="E278" s="1573" t="s">
        <v>14</v>
      </c>
      <c r="F278" s="1573"/>
      <c r="G278" s="1573"/>
      <c r="H278" s="1404" t="str">
        <f>IF(所得控除等!D196="","",所得控除等!D196)</f>
        <v/>
      </c>
      <c r="I278" s="1404"/>
      <c r="J278" s="1404"/>
      <c r="K278" s="1404"/>
      <c r="L278" s="1404"/>
      <c r="M278" s="1404"/>
      <c r="N278" s="1404"/>
      <c r="O278" s="1404"/>
      <c r="P278" s="1404"/>
      <c r="Q278" s="1404"/>
      <c r="R278" s="1404"/>
      <c r="S278" s="1404"/>
      <c r="T278" s="1404"/>
      <c r="U278" s="1404"/>
      <c r="V278" s="1404"/>
      <c r="W278" s="1404"/>
      <c r="X278" s="1404"/>
      <c r="Y278" s="1404"/>
      <c r="Z278" s="1404"/>
      <c r="AA278" s="1404"/>
      <c r="AB278" s="1740" t="s">
        <v>113</v>
      </c>
      <c r="AC278" s="1740"/>
      <c r="AD278" s="1740"/>
      <c r="AE278" s="1740"/>
      <c r="AF278" s="1813" t="str">
        <f>IF(所得控除等!H196="","",所得控除等!H196)</f>
        <v/>
      </c>
      <c r="AG278" s="1813"/>
      <c r="AH278" s="1813"/>
      <c r="AI278" s="1813"/>
      <c r="AJ278" s="1813"/>
      <c r="AK278" s="1813"/>
      <c r="AL278" s="1813"/>
      <c r="AM278" s="1813"/>
      <c r="AN278" s="1813"/>
      <c r="AO278" s="1813"/>
      <c r="AP278" s="1813"/>
      <c r="AQ278" s="1813"/>
      <c r="AR278" s="1813"/>
      <c r="AS278" s="1813"/>
      <c r="AT278" s="1813"/>
      <c r="AU278" s="1813"/>
      <c r="AV278" s="1813"/>
      <c r="AW278" s="1813"/>
      <c r="AX278" s="1813"/>
      <c r="AY278" s="1813"/>
      <c r="AZ278" s="1813"/>
      <c r="BA278" s="1813"/>
      <c r="BB278" s="1813"/>
      <c r="BC278" s="1813"/>
      <c r="BD278" s="1573" t="s">
        <v>112</v>
      </c>
      <c r="BE278" s="1573"/>
      <c r="BF278" s="1573"/>
      <c r="BG278" s="1573"/>
      <c r="BH278" s="1816" t="str">
        <f>IF(所得控除等!K196="","",所得控除等!K196)</f>
        <v/>
      </c>
      <c r="BI278" s="1816"/>
      <c r="BJ278" s="1816"/>
      <c r="BK278" s="1816"/>
      <c r="BL278" s="1816"/>
      <c r="BM278" s="1816"/>
      <c r="BN278" s="1816"/>
      <c r="BO278" s="1816"/>
      <c r="BP278" s="1816"/>
      <c r="BQ278" s="1816"/>
      <c r="BR278" s="1816"/>
      <c r="BS278" s="1816"/>
      <c r="BT278" s="1816"/>
      <c r="BU278" s="1816"/>
      <c r="BV278" s="1816"/>
      <c r="BW278" s="1816"/>
      <c r="BX278" s="1816"/>
      <c r="BY278" s="1816"/>
      <c r="BZ278" s="1816"/>
      <c r="CA278" s="1816"/>
      <c r="CB278" s="1816"/>
      <c r="CC278" s="1816"/>
      <c r="CD278" s="1816"/>
      <c r="CE278" s="1816"/>
      <c r="CF278" s="1816"/>
      <c r="CG278" s="1816"/>
      <c r="CH278" s="1816"/>
      <c r="CI278" s="1816"/>
      <c r="CJ278" s="1816"/>
      <c r="CK278" s="1816"/>
      <c r="CL278" s="1816"/>
      <c r="CM278" s="1816"/>
      <c r="CN278" s="1816"/>
      <c r="CO278" s="1816"/>
      <c r="CP278" s="1817"/>
      <c r="CQ278" s="222"/>
      <c r="CR278" s="222"/>
      <c r="CS278" s="221"/>
    </row>
    <row r="279" spans="1:97" ht="5.25" customHeight="1">
      <c r="A279" s="221"/>
      <c r="B279" s="221"/>
      <c r="C279" s="1616"/>
      <c r="D279" s="1504"/>
      <c r="E279" s="1573"/>
      <c r="F279" s="1573"/>
      <c r="G279" s="1573"/>
      <c r="H279" s="1404"/>
      <c r="I279" s="1404"/>
      <c r="J279" s="1404"/>
      <c r="K279" s="1404"/>
      <c r="L279" s="1404"/>
      <c r="M279" s="1404"/>
      <c r="N279" s="1404"/>
      <c r="O279" s="1404"/>
      <c r="P279" s="1404"/>
      <c r="Q279" s="1404"/>
      <c r="R279" s="1404"/>
      <c r="S279" s="1404"/>
      <c r="T279" s="1404"/>
      <c r="U279" s="1404"/>
      <c r="V279" s="1404"/>
      <c r="W279" s="1404"/>
      <c r="X279" s="1404"/>
      <c r="Y279" s="1404"/>
      <c r="Z279" s="1404"/>
      <c r="AA279" s="1404"/>
      <c r="AB279" s="1740"/>
      <c r="AC279" s="1740"/>
      <c r="AD279" s="1740"/>
      <c r="AE279" s="1740"/>
      <c r="AF279" s="1813"/>
      <c r="AG279" s="1813"/>
      <c r="AH279" s="1813"/>
      <c r="AI279" s="1813"/>
      <c r="AJ279" s="1813"/>
      <c r="AK279" s="1813"/>
      <c r="AL279" s="1813"/>
      <c r="AM279" s="1813"/>
      <c r="AN279" s="1813"/>
      <c r="AO279" s="1813"/>
      <c r="AP279" s="1813"/>
      <c r="AQ279" s="1813"/>
      <c r="AR279" s="1813"/>
      <c r="AS279" s="1813"/>
      <c r="AT279" s="1813"/>
      <c r="AU279" s="1813"/>
      <c r="AV279" s="1813"/>
      <c r="AW279" s="1813"/>
      <c r="AX279" s="1813"/>
      <c r="AY279" s="1813"/>
      <c r="AZ279" s="1813"/>
      <c r="BA279" s="1813"/>
      <c r="BB279" s="1813"/>
      <c r="BC279" s="1813"/>
      <c r="BD279" s="1573"/>
      <c r="BE279" s="1573"/>
      <c r="BF279" s="1573"/>
      <c r="BG279" s="1573"/>
      <c r="BH279" s="1816"/>
      <c r="BI279" s="1816"/>
      <c r="BJ279" s="1816"/>
      <c r="BK279" s="1816"/>
      <c r="BL279" s="1816"/>
      <c r="BM279" s="1816"/>
      <c r="BN279" s="1816"/>
      <c r="BO279" s="1816"/>
      <c r="BP279" s="1816"/>
      <c r="BQ279" s="1816"/>
      <c r="BR279" s="1816"/>
      <c r="BS279" s="1816"/>
      <c r="BT279" s="1816"/>
      <c r="BU279" s="1816"/>
      <c r="BV279" s="1816"/>
      <c r="BW279" s="1816"/>
      <c r="BX279" s="1816"/>
      <c r="BY279" s="1816"/>
      <c r="BZ279" s="1816"/>
      <c r="CA279" s="1816"/>
      <c r="CB279" s="1816"/>
      <c r="CC279" s="1816"/>
      <c r="CD279" s="1816"/>
      <c r="CE279" s="1816"/>
      <c r="CF279" s="1816"/>
      <c r="CG279" s="1816"/>
      <c r="CH279" s="1816"/>
      <c r="CI279" s="1816"/>
      <c r="CJ279" s="1816"/>
      <c r="CK279" s="1816"/>
      <c r="CL279" s="1816"/>
      <c r="CM279" s="1816"/>
      <c r="CN279" s="1816"/>
      <c r="CO279" s="1816"/>
      <c r="CP279" s="1817"/>
      <c r="CQ279" s="222"/>
      <c r="CR279" s="222"/>
      <c r="CS279" s="221"/>
    </row>
    <row r="280" spans="1:97" ht="5.25" customHeight="1">
      <c r="A280" s="221"/>
      <c r="B280" s="221"/>
      <c r="C280" s="1616"/>
      <c r="D280" s="1504"/>
      <c r="E280" s="1573"/>
      <c r="F280" s="1573"/>
      <c r="G280" s="1573"/>
      <c r="H280" s="1404"/>
      <c r="I280" s="1404"/>
      <c r="J280" s="1404"/>
      <c r="K280" s="1404"/>
      <c r="L280" s="1404"/>
      <c r="M280" s="1404"/>
      <c r="N280" s="1404"/>
      <c r="O280" s="1404"/>
      <c r="P280" s="1404"/>
      <c r="Q280" s="1404"/>
      <c r="R280" s="1404"/>
      <c r="S280" s="1404"/>
      <c r="T280" s="1404"/>
      <c r="U280" s="1404"/>
      <c r="V280" s="1404"/>
      <c r="W280" s="1404"/>
      <c r="X280" s="1404"/>
      <c r="Y280" s="1404"/>
      <c r="Z280" s="1404"/>
      <c r="AA280" s="1404"/>
      <c r="AB280" s="1740"/>
      <c r="AC280" s="1740"/>
      <c r="AD280" s="1740"/>
      <c r="AE280" s="1740"/>
      <c r="AF280" s="1813"/>
      <c r="AG280" s="1813"/>
      <c r="AH280" s="1813"/>
      <c r="AI280" s="1813"/>
      <c r="AJ280" s="1813"/>
      <c r="AK280" s="1813"/>
      <c r="AL280" s="1813"/>
      <c r="AM280" s="1813"/>
      <c r="AN280" s="1813"/>
      <c r="AO280" s="1813"/>
      <c r="AP280" s="1813"/>
      <c r="AQ280" s="1813"/>
      <c r="AR280" s="1813"/>
      <c r="AS280" s="1813"/>
      <c r="AT280" s="1813"/>
      <c r="AU280" s="1813"/>
      <c r="AV280" s="1813"/>
      <c r="AW280" s="1813"/>
      <c r="AX280" s="1813"/>
      <c r="AY280" s="1813"/>
      <c r="AZ280" s="1813"/>
      <c r="BA280" s="1813"/>
      <c r="BB280" s="1813"/>
      <c r="BC280" s="1813"/>
      <c r="BD280" s="1573"/>
      <c r="BE280" s="1573"/>
      <c r="BF280" s="1573"/>
      <c r="BG280" s="1573"/>
      <c r="BH280" s="1816"/>
      <c r="BI280" s="1816"/>
      <c r="BJ280" s="1816"/>
      <c r="BK280" s="1816"/>
      <c r="BL280" s="1816"/>
      <c r="BM280" s="1816"/>
      <c r="BN280" s="1816"/>
      <c r="BO280" s="1816"/>
      <c r="BP280" s="1816"/>
      <c r="BQ280" s="1816"/>
      <c r="BR280" s="1816"/>
      <c r="BS280" s="1816"/>
      <c r="BT280" s="1816"/>
      <c r="BU280" s="1816"/>
      <c r="BV280" s="1816"/>
      <c r="BW280" s="1816"/>
      <c r="BX280" s="1816"/>
      <c r="BY280" s="1816"/>
      <c r="BZ280" s="1816"/>
      <c r="CA280" s="1816"/>
      <c r="CB280" s="1816"/>
      <c r="CC280" s="1816"/>
      <c r="CD280" s="1816"/>
      <c r="CE280" s="1816"/>
      <c r="CF280" s="1816"/>
      <c r="CG280" s="1816"/>
      <c r="CH280" s="1816"/>
      <c r="CI280" s="1816"/>
      <c r="CJ280" s="1816"/>
      <c r="CK280" s="1816"/>
      <c r="CL280" s="1816"/>
      <c r="CM280" s="1816"/>
      <c r="CN280" s="1816"/>
      <c r="CO280" s="1816"/>
      <c r="CP280" s="1817"/>
      <c r="CQ280" s="222"/>
      <c r="CR280" s="222"/>
      <c r="CS280" s="221"/>
    </row>
    <row r="281" spans="1:97" ht="5.25" customHeight="1">
      <c r="A281" s="221"/>
      <c r="B281" s="221"/>
      <c r="C281" s="1616"/>
      <c r="D281" s="1504"/>
      <c r="E281" s="1573"/>
      <c r="F281" s="1573"/>
      <c r="G281" s="1573"/>
      <c r="H281" s="1404"/>
      <c r="I281" s="1404"/>
      <c r="J281" s="1404"/>
      <c r="K281" s="1404"/>
      <c r="L281" s="1404"/>
      <c r="M281" s="1404"/>
      <c r="N281" s="1404"/>
      <c r="O281" s="1404"/>
      <c r="P281" s="1404"/>
      <c r="Q281" s="1404"/>
      <c r="R281" s="1404"/>
      <c r="S281" s="1404"/>
      <c r="T281" s="1404"/>
      <c r="U281" s="1404"/>
      <c r="V281" s="1404"/>
      <c r="W281" s="1404"/>
      <c r="X281" s="1404"/>
      <c r="Y281" s="1404"/>
      <c r="Z281" s="1404"/>
      <c r="AA281" s="1404"/>
      <c r="AB281" s="1740"/>
      <c r="AC281" s="1740"/>
      <c r="AD281" s="1740"/>
      <c r="AE281" s="1740"/>
      <c r="AF281" s="1813"/>
      <c r="AG281" s="1813"/>
      <c r="AH281" s="1813"/>
      <c r="AI281" s="1813"/>
      <c r="AJ281" s="1813"/>
      <c r="AK281" s="1813"/>
      <c r="AL281" s="1813"/>
      <c r="AM281" s="1813"/>
      <c r="AN281" s="1813"/>
      <c r="AO281" s="1813"/>
      <c r="AP281" s="1813"/>
      <c r="AQ281" s="1813"/>
      <c r="AR281" s="1813"/>
      <c r="AS281" s="1813"/>
      <c r="AT281" s="1813"/>
      <c r="AU281" s="1813"/>
      <c r="AV281" s="1813"/>
      <c r="AW281" s="1813"/>
      <c r="AX281" s="1813"/>
      <c r="AY281" s="1813"/>
      <c r="AZ281" s="1813"/>
      <c r="BA281" s="1813"/>
      <c r="BB281" s="1813"/>
      <c r="BC281" s="1813"/>
      <c r="BD281" s="1573"/>
      <c r="BE281" s="1573"/>
      <c r="BF281" s="1573"/>
      <c r="BG281" s="1573"/>
      <c r="BH281" s="1816"/>
      <c r="BI281" s="1816"/>
      <c r="BJ281" s="1816"/>
      <c r="BK281" s="1816"/>
      <c r="BL281" s="1816"/>
      <c r="BM281" s="1816"/>
      <c r="BN281" s="1816"/>
      <c r="BO281" s="1816"/>
      <c r="BP281" s="1816"/>
      <c r="BQ281" s="1816"/>
      <c r="BR281" s="1816"/>
      <c r="BS281" s="1816"/>
      <c r="BT281" s="1816"/>
      <c r="BU281" s="1816"/>
      <c r="BV281" s="1816"/>
      <c r="BW281" s="1816"/>
      <c r="BX281" s="1816"/>
      <c r="BY281" s="1816"/>
      <c r="BZ281" s="1816"/>
      <c r="CA281" s="1816"/>
      <c r="CB281" s="1816"/>
      <c r="CC281" s="1816"/>
      <c r="CD281" s="1816"/>
      <c r="CE281" s="1816"/>
      <c r="CF281" s="1816"/>
      <c r="CG281" s="1816"/>
      <c r="CH281" s="1816"/>
      <c r="CI281" s="1816"/>
      <c r="CJ281" s="1816"/>
      <c r="CK281" s="1816"/>
      <c r="CL281" s="1816"/>
      <c r="CM281" s="1816"/>
      <c r="CN281" s="1816"/>
      <c r="CO281" s="1816"/>
      <c r="CP281" s="1817"/>
      <c r="CQ281" s="222"/>
      <c r="CR281" s="222"/>
      <c r="CS281" s="221"/>
    </row>
    <row r="282" spans="1:97" ht="5.25" customHeight="1">
      <c r="A282" s="221"/>
      <c r="B282" s="221"/>
      <c r="C282" s="1616">
        <v>3</v>
      </c>
      <c r="D282" s="1504"/>
      <c r="E282" s="1573" t="s">
        <v>14</v>
      </c>
      <c r="F282" s="1573"/>
      <c r="G282" s="1573"/>
      <c r="H282" s="1404" t="str">
        <f>IF(所得控除等!D198="","",所得控除等!D198)</f>
        <v/>
      </c>
      <c r="I282" s="1404"/>
      <c r="J282" s="1404"/>
      <c r="K282" s="1404"/>
      <c r="L282" s="1404"/>
      <c r="M282" s="1404"/>
      <c r="N282" s="1404"/>
      <c r="O282" s="1404"/>
      <c r="P282" s="1404"/>
      <c r="Q282" s="1404"/>
      <c r="R282" s="1404"/>
      <c r="S282" s="1404"/>
      <c r="T282" s="1404"/>
      <c r="U282" s="1404"/>
      <c r="V282" s="1404"/>
      <c r="W282" s="1404"/>
      <c r="X282" s="1404"/>
      <c r="Y282" s="1404"/>
      <c r="Z282" s="1404"/>
      <c r="AA282" s="1404"/>
      <c r="AB282" s="1740" t="s">
        <v>113</v>
      </c>
      <c r="AC282" s="1740"/>
      <c r="AD282" s="1740"/>
      <c r="AE282" s="1740"/>
      <c r="AF282" s="1813" t="str">
        <f>IF(所得控除等!H198="","",所得控除等!H198)</f>
        <v/>
      </c>
      <c r="AG282" s="1813"/>
      <c r="AH282" s="1813"/>
      <c r="AI282" s="1813"/>
      <c r="AJ282" s="1813"/>
      <c r="AK282" s="1813"/>
      <c r="AL282" s="1813"/>
      <c r="AM282" s="1813"/>
      <c r="AN282" s="1813"/>
      <c r="AO282" s="1813"/>
      <c r="AP282" s="1813"/>
      <c r="AQ282" s="1813"/>
      <c r="AR282" s="1813"/>
      <c r="AS282" s="1813"/>
      <c r="AT282" s="1813"/>
      <c r="AU282" s="1813"/>
      <c r="AV282" s="1813"/>
      <c r="AW282" s="1813"/>
      <c r="AX282" s="1813"/>
      <c r="AY282" s="1813"/>
      <c r="AZ282" s="1813"/>
      <c r="BA282" s="1813"/>
      <c r="BB282" s="1813"/>
      <c r="BC282" s="1813"/>
      <c r="BD282" s="1573" t="s">
        <v>112</v>
      </c>
      <c r="BE282" s="1573"/>
      <c r="BF282" s="1573"/>
      <c r="BG282" s="1573"/>
      <c r="BH282" s="1816" t="str">
        <f>IF(所得控除等!K198="","",所得控除等!K198)</f>
        <v/>
      </c>
      <c r="BI282" s="1816"/>
      <c r="BJ282" s="1816"/>
      <c r="BK282" s="1816"/>
      <c r="BL282" s="1816"/>
      <c r="BM282" s="1816"/>
      <c r="BN282" s="1816"/>
      <c r="BO282" s="1816"/>
      <c r="BP282" s="1816"/>
      <c r="BQ282" s="1816"/>
      <c r="BR282" s="1816"/>
      <c r="BS282" s="1816"/>
      <c r="BT282" s="1816"/>
      <c r="BU282" s="1816"/>
      <c r="BV282" s="1816"/>
      <c r="BW282" s="1816"/>
      <c r="BX282" s="1816"/>
      <c r="BY282" s="1816"/>
      <c r="BZ282" s="1816"/>
      <c r="CA282" s="1816"/>
      <c r="CB282" s="1816"/>
      <c r="CC282" s="1816"/>
      <c r="CD282" s="1816"/>
      <c r="CE282" s="1816"/>
      <c r="CF282" s="1816"/>
      <c r="CG282" s="1816"/>
      <c r="CH282" s="1816"/>
      <c r="CI282" s="1816"/>
      <c r="CJ282" s="1816"/>
      <c r="CK282" s="1816"/>
      <c r="CL282" s="1816"/>
      <c r="CM282" s="1816"/>
      <c r="CN282" s="1816"/>
      <c r="CO282" s="1816"/>
      <c r="CP282" s="1817"/>
      <c r="CQ282" s="222"/>
      <c r="CR282" s="222"/>
      <c r="CS282" s="221"/>
    </row>
    <row r="283" spans="1:97" ht="5.25" customHeight="1">
      <c r="A283" s="221"/>
      <c r="B283" s="221"/>
      <c r="C283" s="1616"/>
      <c r="D283" s="1504"/>
      <c r="E283" s="1573"/>
      <c r="F283" s="1573"/>
      <c r="G283" s="1573"/>
      <c r="H283" s="1404"/>
      <c r="I283" s="1404"/>
      <c r="J283" s="1404"/>
      <c r="K283" s="1404"/>
      <c r="L283" s="1404"/>
      <c r="M283" s="1404"/>
      <c r="N283" s="1404"/>
      <c r="O283" s="1404"/>
      <c r="P283" s="1404"/>
      <c r="Q283" s="1404"/>
      <c r="R283" s="1404"/>
      <c r="S283" s="1404"/>
      <c r="T283" s="1404"/>
      <c r="U283" s="1404"/>
      <c r="V283" s="1404"/>
      <c r="W283" s="1404"/>
      <c r="X283" s="1404"/>
      <c r="Y283" s="1404"/>
      <c r="Z283" s="1404"/>
      <c r="AA283" s="1404"/>
      <c r="AB283" s="1740"/>
      <c r="AC283" s="1740"/>
      <c r="AD283" s="1740"/>
      <c r="AE283" s="1740"/>
      <c r="AF283" s="1813"/>
      <c r="AG283" s="1813"/>
      <c r="AH283" s="1813"/>
      <c r="AI283" s="1813"/>
      <c r="AJ283" s="1813"/>
      <c r="AK283" s="1813"/>
      <c r="AL283" s="1813"/>
      <c r="AM283" s="1813"/>
      <c r="AN283" s="1813"/>
      <c r="AO283" s="1813"/>
      <c r="AP283" s="1813"/>
      <c r="AQ283" s="1813"/>
      <c r="AR283" s="1813"/>
      <c r="AS283" s="1813"/>
      <c r="AT283" s="1813"/>
      <c r="AU283" s="1813"/>
      <c r="AV283" s="1813"/>
      <c r="AW283" s="1813"/>
      <c r="AX283" s="1813"/>
      <c r="AY283" s="1813"/>
      <c r="AZ283" s="1813"/>
      <c r="BA283" s="1813"/>
      <c r="BB283" s="1813"/>
      <c r="BC283" s="1813"/>
      <c r="BD283" s="1573"/>
      <c r="BE283" s="1573"/>
      <c r="BF283" s="1573"/>
      <c r="BG283" s="1573"/>
      <c r="BH283" s="1816"/>
      <c r="BI283" s="1816"/>
      <c r="BJ283" s="1816"/>
      <c r="BK283" s="1816"/>
      <c r="BL283" s="1816"/>
      <c r="BM283" s="1816"/>
      <c r="BN283" s="1816"/>
      <c r="BO283" s="1816"/>
      <c r="BP283" s="1816"/>
      <c r="BQ283" s="1816"/>
      <c r="BR283" s="1816"/>
      <c r="BS283" s="1816"/>
      <c r="BT283" s="1816"/>
      <c r="BU283" s="1816"/>
      <c r="BV283" s="1816"/>
      <c r="BW283" s="1816"/>
      <c r="BX283" s="1816"/>
      <c r="BY283" s="1816"/>
      <c r="BZ283" s="1816"/>
      <c r="CA283" s="1816"/>
      <c r="CB283" s="1816"/>
      <c r="CC283" s="1816"/>
      <c r="CD283" s="1816"/>
      <c r="CE283" s="1816"/>
      <c r="CF283" s="1816"/>
      <c r="CG283" s="1816"/>
      <c r="CH283" s="1816"/>
      <c r="CI283" s="1816"/>
      <c r="CJ283" s="1816"/>
      <c r="CK283" s="1816"/>
      <c r="CL283" s="1816"/>
      <c r="CM283" s="1816"/>
      <c r="CN283" s="1816"/>
      <c r="CO283" s="1816"/>
      <c r="CP283" s="1817"/>
      <c r="CQ283" s="222"/>
      <c r="CR283" s="222"/>
      <c r="CS283" s="221"/>
    </row>
    <row r="284" spans="1:97" ht="5.25" customHeight="1">
      <c r="A284" s="221"/>
      <c r="B284" s="221"/>
      <c r="C284" s="1616"/>
      <c r="D284" s="1504"/>
      <c r="E284" s="1573"/>
      <c r="F284" s="1573"/>
      <c r="G284" s="1573"/>
      <c r="H284" s="1404"/>
      <c r="I284" s="1404"/>
      <c r="J284" s="1404"/>
      <c r="K284" s="1404"/>
      <c r="L284" s="1404"/>
      <c r="M284" s="1404"/>
      <c r="N284" s="1404"/>
      <c r="O284" s="1404"/>
      <c r="P284" s="1404"/>
      <c r="Q284" s="1404"/>
      <c r="R284" s="1404"/>
      <c r="S284" s="1404"/>
      <c r="T284" s="1404"/>
      <c r="U284" s="1404"/>
      <c r="V284" s="1404"/>
      <c r="W284" s="1404"/>
      <c r="X284" s="1404"/>
      <c r="Y284" s="1404"/>
      <c r="Z284" s="1404"/>
      <c r="AA284" s="1404"/>
      <c r="AB284" s="1740"/>
      <c r="AC284" s="1740"/>
      <c r="AD284" s="1740"/>
      <c r="AE284" s="1740"/>
      <c r="AF284" s="1813"/>
      <c r="AG284" s="1813"/>
      <c r="AH284" s="1813"/>
      <c r="AI284" s="1813"/>
      <c r="AJ284" s="1813"/>
      <c r="AK284" s="1813"/>
      <c r="AL284" s="1813"/>
      <c r="AM284" s="1813"/>
      <c r="AN284" s="1813"/>
      <c r="AO284" s="1813"/>
      <c r="AP284" s="1813"/>
      <c r="AQ284" s="1813"/>
      <c r="AR284" s="1813"/>
      <c r="AS284" s="1813"/>
      <c r="AT284" s="1813"/>
      <c r="AU284" s="1813"/>
      <c r="AV284" s="1813"/>
      <c r="AW284" s="1813"/>
      <c r="AX284" s="1813"/>
      <c r="AY284" s="1813"/>
      <c r="AZ284" s="1813"/>
      <c r="BA284" s="1813"/>
      <c r="BB284" s="1813"/>
      <c r="BC284" s="1813"/>
      <c r="BD284" s="1573"/>
      <c r="BE284" s="1573"/>
      <c r="BF284" s="1573"/>
      <c r="BG284" s="1573"/>
      <c r="BH284" s="1816"/>
      <c r="BI284" s="1816"/>
      <c r="BJ284" s="1816"/>
      <c r="BK284" s="1816"/>
      <c r="BL284" s="1816"/>
      <c r="BM284" s="1816"/>
      <c r="BN284" s="1816"/>
      <c r="BO284" s="1816"/>
      <c r="BP284" s="1816"/>
      <c r="BQ284" s="1816"/>
      <c r="BR284" s="1816"/>
      <c r="BS284" s="1816"/>
      <c r="BT284" s="1816"/>
      <c r="BU284" s="1816"/>
      <c r="BV284" s="1816"/>
      <c r="BW284" s="1816"/>
      <c r="BX284" s="1816"/>
      <c r="BY284" s="1816"/>
      <c r="BZ284" s="1816"/>
      <c r="CA284" s="1816"/>
      <c r="CB284" s="1816"/>
      <c r="CC284" s="1816"/>
      <c r="CD284" s="1816"/>
      <c r="CE284" s="1816"/>
      <c r="CF284" s="1816"/>
      <c r="CG284" s="1816"/>
      <c r="CH284" s="1816"/>
      <c r="CI284" s="1816"/>
      <c r="CJ284" s="1816"/>
      <c r="CK284" s="1816"/>
      <c r="CL284" s="1816"/>
      <c r="CM284" s="1816"/>
      <c r="CN284" s="1816"/>
      <c r="CO284" s="1816"/>
      <c r="CP284" s="1817"/>
      <c r="CQ284" s="222"/>
      <c r="CR284" s="222"/>
      <c r="CS284" s="221"/>
    </row>
    <row r="285" spans="1:97" ht="5.25" customHeight="1">
      <c r="A285" s="221"/>
      <c r="B285" s="221"/>
      <c r="C285" s="1818"/>
      <c r="D285" s="1819"/>
      <c r="E285" s="1711"/>
      <c r="F285" s="1711"/>
      <c r="G285" s="1711"/>
      <c r="H285" s="1552"/>
      <c r="I285" s="1552"/>
      <c r="J285" s="1552"/>
      <c r="K285" s="1552"/>
      <c r="L285" s="1552"/>
      <c r="M285" s="1552"/>
      <c r="N285" s="1552"/>
      <c r="O285" s="1552"/>
      <c r="P285" s="1552"/>
      <c r="Q285" s="1552"/>
      <c r="R285" s="1552"/>
      <c r="S285" s="1552"/>
      <c r="T285" s="1552"/>
      <c r="U285" s="1552"/>
      <c r="V285" s="1552"/>
      <c r="W285" s="1552"/>
      <c r="X285" s="1552"/>
      <c r="Y285" s="1552"/>
      <c r="Z285" s="1552"/>
      <c r="AA285" s="1552"/>
      <c r="AB285" s="1820"/>
      <c r="AC285" s="1820"/>
      <c r="AD285" s="1820"/>
      <c r="AE285" s="1820"/>
      <c r="AF285" s="1821"/>
      <c r="AG285" s="1821"/>
      <c r="AH285" s="1821"/>
      <c r="AI285" s="1821"/>
      <c r="AJ285" s="1821"/>
      <c r="AK285" s="1821"/>
      <c r="AL285" s="1821"/>
      <c r="AM285" s="1821"/>
      <c r="AN285" s="1821"/>
      <c r="AO285" s="1821"/>
      <c r="AP285" s="1821"/>
      <c r="AQ285" s="1821"/>
      <c r="AR285" s="1821"/>
      <c r="AS285" s="1821"/>
      <c r="AT285" s="1821"/>
      <c r="AU285" s="1821"/>
      <c r="AV285" s="1821"/>
      <c r="AW285" s="1821"/>
      <c r="AX285" s="1821"/>
      <c r="AY285" s="1821"/>
      <c r="AZ285" s="1821"/>
      <c r="BA285" s="1821"/>
      <c r="BB285" s="1821"/>
      <c r="BC285" s="1821"/>
      <c r="BD285" s="1711"/>
      <c r="BE285" s="1711"/>
      <c r="BF285" s="1711"/>
      <c r="BG285" s="1711"/>
      <c r="BH285" s="1822"/>
      <c r="BI285" s="1822"/>
      <c r="BJ285" s="1822"/>
      <c r="BK285" s="1822"/>
      <c r="BL285" s="1822"/>
      <c r="BM285" s="1822"/>
      <c r="BN285" s="1822"/>
      <c r="BO285" s="1822"/>
      <c r="BP285" s="1822"/>
      <c r="BQ285" s="1822"/>
      <c r="BR285" s="1822"/>
      <c r="BS285" s="1822"/>
      <c r="BT285" s="1822"/>
      <c r="BU285" s="1822"/>
      <c r="BV285" s="1822"/>
      <c r="BW285" s="1822"/>
      <c r="BX285" s="1822"/>
      <c r="BY285" s="1822"/>
      <c r="BZ285" s="1822"/>
      <c r="CA285" s="1822"/>
      <c r="CB285" s="1822"/>
      <c r="CC285" s="1822"/>
      <c r="CD285" s="1822"/>
      <c r="CE285" s="1822"/>
      <c r="CF285" s="1822"/>
      <c r="CG285" s="1822"/>
      <c r="CH285" s="1822"/>
      <c r="CI285" s="1822"/>
      <c r="CJ285" s="1822"/>
      <c r="CK285" s="1822"/>
      <c r="CL285" s="1822"/>
      <c r="CM285" s="1822"/>
      <c r="CN285" s="1822"/>
      <c r="CO285" s="1822"/>
      <c r="CP285" s="1823"/>
      <c r="CQ285" s="222"/>
      <c r="CR285" s="222"/>
      <c r="CS285" s="221"/>
    </row>
    <row r="286" spans="1:97" ht="5.25" customHeight="1">
      <c r="A286" s="221"/>
      <c r="B286" s="221"/>
      <c r="C286" s="1845"/>
      <c r="D286" s="1845"/>
      <c r="E286" s="1845"/>
      <c r="F286" s="1845"/>
      <c r="G286" s="1845"/>
      <c r="H286" s="1845"/>
      <c r="I286" s="1845"/>
      <c r="J286" s="1845"/>
      <c r="K286" s="1845"/>
      <c r="L286" s="1845"/>
      <c r="M286" s="1845"/>
      <c r="N286" s="1845"/>
      <c r="O286" s="1845"/>
      <c r="P286" s="1845"/>
      <c r="Q286" s="1845"/>
      <c r="R286" s="1845"/>
      <c r="S286" s="1845"/>
      <c r="T286" s="1845"/>
      <c r="U286" s="1845"/>
      <c r="V286" s="1845"/>
      <c r="W286" s="1845"/>
      <c r="X286" s="1845"/>
      <c r="Y286" s="1845"/>
      <c r="Z286" s="1845"/>
      <c r="AA286" s="1845"/>
      <c r="AB286" s="1845"/>
      <c r="AC286" s="1845"/>
      <c r="AD286" s="1845"/>
      <c r="AE286" s="1845"/>
      <c r="AF286" s="1845"/>
      <c r="AG286" s="1845"/>
      <c r="AH286" s="1845"/>
      <c r="AI286" s="1845"/>
      <c r="AJ286" s="1845"/>
      <c r="AK286" s="1845"/>
      <c r="AL286" s="1845"/>
      <c r="AM286" s="1845"/>
      <c r="AN286" s="1845"/>
      <c r="AO286" s="1845"/>
      <c r="AP286" s="1845"/>
      <c r="AQ286" s="1845"/>
      <c r="AR286" s="1845"/>
      <c r="AS286" s="1845"/>
      <c r="AT286" s="1845"/>
      <c r="AU286" s="1845"/>
      <c r="AV286" s="1845"/>
      <c r="AW286" s="1845"/>
      <c r="AX286" s="1845"/>
      <c r="AY286" s="1845"/>
      <c r="AZ286" s="1845"/>
      <c r="BA286" s="1845"/>
      <c r="BB286" s="1845"/>
      <c r="BC286" s="1845"/>
      <c r="BD286" s="1845"/>
      <c r="BE286" s="1845"/>
      <c r="BF286" s="1845"/>
      <c r="BG286" s="1845"/>
      <c r="BH286" s="1845"/>
      <c r="BI286" s="1845"/>
      <c r="BJ286" s="1845"/>
      <c r="BK286" s="1845"/>
      <c r="BL286" s="1845"/>
      <c r="BM286" s="1845"/>
      <c r="BN286" s="1845"/>
      <c r="BO286" s="1845"/>
      <c r="BP286" s="1845"/>
      <c r="BQ286" s="1845"/>
      <c r="BR286" s="1845"/>
      <c r="BS286" s="1845"/>
      <c r="BT286" s="1845"/>
      <c r="BU286" s="1845"/>
      <c r="BV286" s="1845"/>
      <c r="BW286" s="1845"/>
      <c r="BX286" s="1845"/>
      <c r="BY286" s="1845"/>
      <c r="BZ286" s="1845"/>
      <c r="CA286" s="1845"/>
      <c r="CB286" s="1845"/>
      <c r="CC286" s="1845"/>
      <c r="CD286" s="1845"/>
      <c r="CE286" s="1845"/>
      <c r="CF286" s="1845"/>
      <c r="CG286" s="1845"/>
      <c r="CH286" s="1845"/>
      <c r="CI286" s="1845"/>
      <c r="CJ286" s="1845"/>
      <c r="CK286" s="1845"/>
      <c r="CL286" s="1845"/>
      <c r="CM286" s="1845"/>
      <c r="CN286" s="1845"/>
      <c r="CO286" s="1845"/>
      <c r="CP286" s="1845"/>
      <c r="CQ286" s="222"/>
      <c r="CR286" s="222"/>
      <c r="CS286" s="221"/>
    </row>
    <row r="287" spans="1:97" ht="5.25" customHeight="1">
      <c r="A287" s="221"/>
      <c r="B287" s="221"/>
      <c r="C287" s="1678"/>
      <c r="D287" s="1678"/>
      <c r="E287" s="1678"/>
      <c r="F287" s="1678"/>
      <c r="G287" s="1678"/>
      <c r="H287" s="1678"/>
      <c r="I287" s="1678"/>
      <c r="J287" s="1678"/>
      <c r="K287" s="1678"/>
      <c r="L287" s="1678"/>
      <c r="M287" s="1678"/>
      <c r="N287" s="1678"/>
      <c r="O287" s="1678"/>
      <c r="P287" s="1678"/>
      <c r="Q287" s="1678"/>
      <c r="R287" s="1678"/>
      <c r="S287" s="1678"/>
      <c r="T287" s="1678"/>
      <c r="U287" s="1678"/>
      <c r="V287" s="1678"/>
      <c r="W287" s="1678"/>
      <c r="X287" s="1678"/>
      <c r="Y287" s="1678"/>
      <c r="Z287" s="1678"/>
      <c r="AA287" s="1678"/>
      <c r="AB287" s="1678"/>
      <c r="AC287" s="1678"/>
      <c r="AD287" s="1678"/>
      <c r="AE287" s="1678"/>
      <c r="AF287" s="1678"/>
      <c r="AG287" s="1678"/>
      <c r="AH287" s="1678"/>
      <c r="AI287" s="1678"/>
      <c r="AJ287" s="1678"/>
      <c r="AK287" s="1678"/>
      <c r="AL287" s="1678"/>
      <c r="AM287" s="1678"/>
      <c r="AN287" s="1678"/>
      <c r="AO287" s="1678"/>
      <c r="AP287" s="1678"/>
      <c r="AQ287" s="1678"/>
      <c r="AR287" s="1678"/>
      <c r="AS287" s="1678"/>
      <c r="AT287" s="1678"/>
      <c r="AU287" s="1678"/>
      <c r="AV287" s="1678"/>
      <c r="AW287" s="1678"/>
      <c r="AX287" s="1678"/>
      <c r="AY287" s="1678"/>
      <c r="AZ287" s="1678"/>
      <c r="BA287" s="1678"/>
      <c r="BB287" s="1678"/>
      <c r="BC287" s="1678"/>
      <c r="BD287" s="1678"/>
      <c r="BE287" s="1678"/>
      <c r="BF287" s="1678"/>
      <c r="BG287" s="1678"/>
      <c r="BH287" s="1678"/>
      <c r="BI287" s="1678"/>
      <c r="BJ287" s="1678"/>
      <c r="BK287" s="1678"/>
      <c r="BL287" s="1678"/>
      <c r="BM287" s="1678"/>
      <c r="BN287" s="1678"/>
      <c r="BO287" s="1678"/>
      <c r="BP287" s="1678"/>
      <c r="BQ287" s="1678"/>
      <c r="BR287" s="1678"/>
      <c r="BS287" s="1678"/>
      <c r="BT287" s="1678"/>
      <c r="BU287" s="1678"/>
      <c r="BV287" s="1678"/>
      <c r="BW287" s="1678"/>
      <c r="BX287" s="1678"/>
      <c r="BY287" s="1678"/>
      <c r="BZ287" s="1678"/>
      <c r="CA287" s="1678"/>
      <c r="CB287" s="1678"/>
      <c r="CC287" s="1678"/>
      <c r="CD287" s="1678"/>
      <c r="CE287" s="1678"/>
      <c r="CF287" s="1678"/>
      <c r="CG287" s="1678"/>
      <c r="CH287" s="1678"/>
      <c r="CI287" s="1678"/>
      <c r="CJ287" s="1678"/>
      <c r="CK287" s="1678"/>
      <c r="CL287" s="1678"/>
      <c r="CM287" s="1678"/>
      <c r="CN287" s="1678"/>
      <c r="CO287" s="1678"/>
      <c r="CP287" s="1678"/>
      <c r="CQ287" s="222"/>
      <c r="CR287" s="222"/>
      <c r="CS287" s="221"/>
    </row>
    <row r="288" spans="1:97" ht="5.25" customHeight="1">
      <c r="A288" s="221"/>
      <c r="B288" s="221"/>
      <c r="C288" s="1824" t="s">
        <v>815</v>
      </c>
      <c r="D288" s="1824"/>
      <c r="E288" s="1824"/>
      <c r="F288" s="1824"/>
      <c r="G288" s="1824"/>
      <c r="H288" s="1824"/>
      <c r="I288" s="1824"/>
      <c r="J288" s="1824"/>
      <c r="K288" s="1824"/>
      <c r="L288" s="1824"/>
      <c r="M288" s="1824"/>
      <c r="N288" s="1824"/>
      <c r="O288" s="1824"/>
      <c r="P288" s="1824"/>
      <c r="Q288" s="1824"/>
      <c r="R288" s="1824"/>
      <c r="S288" s="1824"/>
      <c r="T288" s="1824"/>
      <c r="U288" s="1824"/>
      <c r="V288" s="1824"/>
      <c r="W288" s="1824"/>
      <c r="X288" s="1824"/>
      <c r="Y288" s="1824"/>
      <c r="Z288" s="1824"/>
      <c r="AA288" s="1824"/>
      <c r="AB288" s="1824"/>
      <c r="AC288" s="1824"/>
      <c r="AD288" s="1824"/>
      <c r="AE288" s="1824"/>
      <c r="AF288" s="1824"/>
      <c r="AG288" s="1824"/>
      <c r="AH288" s="1824"/>
      <c r="AI288" s="1824"/>
      <c r="AJ288" s="1824"/>
      <c r="AK288" s="1824"/>
      <c r="AL288" s="1824"/>
      <c r="AM288" s="1824"/>
      <c r="AN288" s="1824"/>
      <c r="AO288" s="1824"/>
      <c r="AP288" s="1824"/>
      <c r="AQ288" s="1824"/>
      <c r="AR288" s="1824"/>
      <c r="AS288" s="1824"/>
      <c r="AT288" s="1824"/>
      <c r="AU288" s="1824"/>
      <c r="AV288" s="1824"/>
      <c r="AW288" s="1824"/>
      <c r="AX288" s="1824"/>
      <c r="AY288" s="1824"/>
      <c r="AZ288" s="1824"/>
      <c r="BA288" s="1824"/>
      <c r="BB288" s="1824"/>
      <c r="BC288" s="1824"/>
      <c r="BD288" s="1824"/>
      <c r="BE288" s="1824"/>
      <c r="BF288" s="1824" t="s">
        <v>813</v>
      </c>
      <c r="BG288" s="1824"/>
      <c r="BH288" s="1824"/>
      <c r="BI288" s="1824"/>
      <c r="BJ288" s="1824"/>
      <c r="BK288" s="1824"/>
      <c r="BL288" s="1824"/>
      <c r="BM288" s="1824"/>
      <c r="BN288" s="1824"/>
      <c r="BO288" s="1824"/>
      <c r="BP288" s="1824"/>
      <c r="BQ288" s="1824"/>
      <c r="BR288" s="1824"/>
      <c r="BS288" s="1824"/>
      <c r="BT288" s="1824"/>
      <c r="BU288" s="1824"/>
      <c r="BV288" s="1824"/>
      <c r="BW288" s="1824"/>
      <c r="BX288" s="1824"/>
      <c r="BY288" s="1824"/>
      <c r="BZ288" s="1824"/>
      <c r="CA288" s="1824"/>
      <c r="CB288" s="1824"/>
      <c r="CC288" s="1824"/>
      <c r="CD288" s="1824"/>
      <c r="CE288" s="1824"/>
      <c r="CF288" s="1824"/>
      <c r="CG288" s="1824"/>
      <c r="CH288" s="1824"/>
      <c r="CI288" s="1824"/>
      <c r="CJ288" s="1824"/>
      <c r="CK288" s="1824"/>
      <c r="CL288" s="1824"/>
      <c r="CM288" s="1824"/>
      <c r="CN288" s="1824"/>
      <c r="CO288" s="1824"/>
      <c r="CP288" s="1824"/>
      <c r="CQ288" s="222"/>
      <c r="CR288" s="222"/>
      <c r="CS288" s="221"/>
    </row>
    <row r="289" spans="1:97" ht="5.25" customHeight="1">
      <c r="A289" s="221"/>
      <c r="B289" s="221"/>
      <c r="C289" s="1824"/>
      <c r="D289" s="1824"/>
      <c r="E289" s="1824"/>
      <c r="F289" s="1824"/>
      <c r="G289" s="1824"/>
      <c r="H289" s="1824"/>
      <c r="I289" s="1824"/>
      <c r="J289" s="1824"/>
      <c r="K289" s="1824"/>
      <c r="L289" s="1824"/>
      <c r="M289" s="1824"/>
      <c r="N289" s="1824"/>
      <c r="O289" s="1824"/>
      <c r="P289" s="1824"/>
      <c r="Q289" s="1824"/>
      <c r="R289" s="1824"/>
      <c r="S289" s="1824"/>
      <c r="T289" s="1824"/>
      <c r="U289" s="1824"/>
      <c r="V289" s="1824"/>
      <c r="W289" s="1824"/>
      <c r="X289" s="1824"/>
      <c r="Y289" s="1824"/>
      <c r="Z289" s="1824"/>
      <c r="AA289" s="1824"/>
      <c r="AB289" s="1824"/>
      <c r="AC289" s="1824"/>
      <c r="AD289" s="1824"/>
      <c r="AE289" s="1824"/>
      <c r="AF289" s="1824"/>
      <c r="AG289" s="1824"/>
      <c r="AH289" s="1824"/>
      <c r="AI289" s="1824"/>
      <c r="AJ289" s="1824"/>
      <c r="AK289" s="1824"/>
      <c r="AL289" s="1824"/>
      <c r="AM289" s="1824"/>
      <c r="AN289" s="1824"/>
      <c r="AO289" s="1824"/>
      <c r="AP289" s="1824"/>
      <c r="AQ289" s="1824"/>
      <c r="AR289" s="1824"/>
      <c r="AS289" s="1824"/>
      <c r="AT289" s="1824"/>
      <c r="AU289" s="1824"/>
      <c r="AV289" s="1824"/>
      <c r="AW289" s="1824"/>
      <c r="AX289" s="1824"/>
      <c r="AY289" s="1824"/>
      <c r="AZ289" s="1824"/>
      <c r="BA289" s="1824"/>
      <c r="BB289" s="1824"/>
      <c r="BC289" s="1824"/>
      <c r="BD289" s="1824"/>
      <c r="BE289" s="1824"/>
      <c r="BF289" s="1824"/>
      <c r="BG289" s="1824"/>
      <c r="BH289" s="1824"/>
      <c r="BI289" s="1824"/>
      <c r="BJ289" s="1824"/>
      <c r="BK289" s="1824"/>
      <c r="BL289" s="1824"/>
      <c r="BM289" s="1824"/>
      <c r="BN289" s="1824"/>
      <c r="BO289" s="1824"/>
      <c r="BP289" s="1824"/>
      <c r="BQ289" s="1824"/>
      <c r="BR289" s="1824"/>
      <c r="BS289" s="1824"/>
      <c r="BT289" s="1824"/>
      <c r="BU289" s="1824"/>
      <c r="BV289" s="1824"/>
      <c r="BW289" s="1824"/>
      <c r="BX289" s="1824"/>
      <c r="BY289" s="1824"/>
      <c r="BZ289" s="1824"/>
      <c r="CA289" s="1824"/>
      <c r="CB289" s="1824"/>
      <c r="CC289" s="1824"/>
      <c r="CD289" s="1824"/>
      <c r="CE289" s="1824"/>
      <c r="CF289" s="1824"/>
      <c r="CG289" s="1824"/>
      <c r="CH289" s="1824"/>
      <c r="CI289" s="1824"/>
      <c r="CJ289" s="1824"/>
      <c r="CK289" s="1824"/>
      <c r="CL289" s="1824"/>
      <c r="CM289" s="1824"/>
      <c r="CN289" s="1824"/>
      <c r="CO289" s="1824"/>
      <c r="CP289" s="1824"/>
      <c r="CQ289" s="222"/>
      <c r="CR289" s="222"/>
      <c r="CS289" s="221"/>
    </row>
    <row r="290" spans="1:97" ht="5.25" customHeight="1">
      <c r="A290" s="221"/>
      <c r="B290" s="221"/>
      <c r="C290" s="1824"/>
      <c r="D290" s="1824"/>
      <c r="E290" s="1824"/>
      <c r="F290" s="1824"/>
      <c r="G290" s="1824"/>
      <c r="H290" s="1824"/>
      <c r="I290" s="1824"/>
      <c r="J290" s="1824"/>
      <c r="K290" s="1824"/>
      <c r="L290" s="1824"/>
      <c r="M290" s="1824"/>
      <c r="N290" s="1824"/>
      <c r="O290" s="1824"/>
      <c r="P290" s="1824"/>
      <c r="Q290" s="1824"/>
      <c r="R290" s="1824"/>
      <c r="S290" s="1824"/>
      <c r="T290" s="1824"/>
      <c r="U290" s="1824"/>
      <c r="V290" s="1824"/>
      <c r="W290" s="1824"/>
      <c r="X290" s="1824"/>
      <c r="Y290" s="1824"/>
      <c r="Z290" s="1824"/>
      <c r="AA290" s="1824"/>
      <c r="AB290" s="1824"/>
      <c r="AC290" s="1824"/>
      <c r="AD290" s="1824"/>
      <c r="AE290" s="1824"/>
      <c r="AF290" s="1824"/>
      <c r="AG290" s="1824"/>
      <c r="AH290" s="1824"/>
      <c r="AI290" s="1824"/>
      <c r="AJ290" s="1824"/>
      <c r="AK290" s="1824"/>
      <c r="AL290" s="1824"/>
      <c r="AM290" s="1824"/>
      <c r="AN290" s="1824"/>
      <c r="AO290" s="1824"/>
      <c r="AP290" s="1824"/>
      <c r="AQ290" s="1824"/>
      <c r="AR290" s="1824"/>
      <c r="AS290" s="1824"/>
      <c r="AT290" s="1824"/>
      <c r="AU290" s="1824"/>
      <c r="AV290" s="1824"/>
      <c r="AW290" s="1824"/>
      <c r="AX290" s="1824"/>
      <c r="AY290" s="1824"/>
      <c r="AZ290" s="1824"/>
      <c r="BA290" s="1824"/>
      <c r="BB290" s="1824"/>
      <c r="BC290" s="1824"/>
      <c r="BD290" s="1824"/>
      <c r="BE290" s="1824"/>
      <c r="BF290" s="1824"/>
      <c r="BG290" s="1824"/>
      <c r="BH290" s="1824"/>
      <c r="BI290" s="1824"/>
      <c r="BJ290" s="1824"/>
      <c r="BK290" s="1824"/>
      <c r="BL290" s="1824"/>
      <c r="BM290" s="1824"/>
      <c r="BN290" s="1824"/>
      <c r="BO290" s="1824"/>
      <c r="BP290" s="1824"/>
      <c r="BQ290" s="1824"/>
      <c r="BR290" s="1824"/>
      <c r="BS290" s="1824"/>
      <c r="BT290" s="1824"/>
      <c r="BU290" s="1824"/>
      <c r="BV290" s="1824"/>
      <c r="BW290" s="1824"/>
      <c r="BX290" s="1824"/>
      <c r="BY290" s="1824"/>
      <c r="BZ290" s="1824"/>
      <c r="CA290" s="1824"/>
      <c r="CB290" s="1824"/>
      <c r="CC290" s="1824"/>
      <c r="CD290" s="1824"/>
      <c r="CE290" s="1824"/>
      <c r="CF290" s="1824"/>
      <c r="CG290" s="1824"/>
      <c r="CH290" s="1824"/>
      <c r="CI290" s="1824"/>
      <c r="CJ290" s="1824"/>
      <c r="CK290" s="1824"/>
      <c r="CL290" s="1824"/>
      <c r="CM290" s="1824"/>
      <c r="CN290" s="1824"/>
      <c r="CO290" s="1824"/>
      <c r="CP290" s="1824"/>
      <c r="CQ290" s="222"/>
      <c r="CR290" s="222"/>
      <c r="CS290" s="221"/>
    </row>
    <row r="291" spans="1:97" ht="5.25" customHeight="1">
      <c r="A291" s="221"/>
      <c r="B291" s="221"/>
      <c r="C291" s="1846" t="s">
        <v>814</v>
      </c>
      <c r="D291" s="1846"/>
      <c r="E291" s="1846"/>
      <c r="F291" s="1846"/>
      <c r="G291" s="1846"/>
      <c r="H291" s="1846"/>
      <c r="I291" s="1846"/>
      <c r="J291" s="1846"/>
      <c r="K291" s="1846"/>
      <c r="L291" s="1846"/>
      <c r="M291" s="1846"/>
      <c r="N291" s="1846"/>
      <c r="O291" s="1846"/>
      <c r="P291" s="1846"/>
      <c r="Q291" s="1846"/>
      <c r="R291" s="1846"/>
      <c r="S291" s="1846"/>
      <c r="T291" s="1846"/>
      <c r="U291" s="1846"/>
      <c r="V291" s="1846"/>
      <c r="W291" s="1846"/>
      <c r="X291" s="1846"/>
      <c r="Y291" s="1846"/>
      <c r="Z291" s="1846"/>
      <c r="AA291" s="1846"/>
      <c r="AB291" s="1846"/>
      <c r="AC291" s="1846"/>
      <c r="AD291" s="1846"/>
      <c r="AE291" s="1846"/>
      <c r="AF291" s="1846"/>
      <c r="AG291" s="1846"/>
      <c r="AH291" s="1846"/>
      <c r="AI291" s="1846"/>
      <c r="AJ291" s="1846"/>
      <c r="AK291" s="1846"/>
      <c r="AL291" s="1846"/>
      <c r="AM291" s="1846"/>
      <c r="AN291" s="1846"/>
      <c r="AO291" s="1846"/>
      <c r="AP291" s="1846"/>
      <c r="AQ291" s="1846"/>
      <c r="AR291" s="1846"/>
      <c r="AS291" s="1846"/>
      <c r="AT291" s="1846"/>
      <c r="AU291" s="1825"/>
      <c r="AV291" s="1825"/>
      <c r="AW291" s="1825"/>
      <c r="AX291" s="1825"/>
      <c r="AY291" s="1825"/>
      <c r="AZ291" s="1825"/>
      <c r="BA291" s="1825"/>
      <c r="BB291" s="1825"/>
      <c r="BC291" s="1825"/>
      <c r="BD291" s="1825"/>
      <c r="BE291" s="1825"/>
      <c r="BF291" s="1847"/>
      <c r="BG291" s="1848"/>
      <c r="BH291" s="1848"/>
      <c r="BI291" s="1848"/>
      <c r="BJ291" s="1848"/>
      <c r="BK291" s="1848"/>
      <c r="BL291" s="1848"/>
      <c r="BM291" s="1848"/>
      <c r="BN291" s="1848"/>
      <c r="BO291" s="1848"/>
      <c r="BP291" s="1848"/>
      <c r="BQ291" s="1848"/>
      <c r="BR291" s="1848"/>
      <c r="BS291" s="1848"/>
      <c r="BT291" s="1848"/>
      <c r="BU291" s="1848"/>
      <c r="BV291" s="1848"/>
      <c r="BW291" s="1848"/>
      <c r="BX291" s="1848"/>
      <c r="BY291" s="1848"/>
      <c r="BZ291" s="1848"/>
      <c r="CA291" s="1850" t="str">
        <f>IF(所得控除等!I217="","",所得控除等!I217)</f>
        <v/>
      </c>
      <c r="CB291" s="1851"/>
      <c r="CC291" s="1851"/>
      <c r="CD291" s="1851"/>
      <c r="CE291" s="1851"/>
      <c r="CF291" s="1851"/>
      <c r="CG291" s="1851"/>
      <c r="CH291" s="1851"/>
      <c r="CI291" s="1851"/>
      <c r="CJ291" s="1851"/>
      <c r="CK291" s="1851"/>
      <c r="CL291" s="1851"/>
      <c r="CM291" s="1851"/>
      <c r="CN291" s="1851"/>
      <c r="CO291" s="1852" t="s">
        <v>175</v>
      </c>
      <c r="CP291" s="1853"/>
      <c r="CQ291" s="222"/>
      <c r="CR291" s="222"/>
      <c r="CS291" s="221"/>
    </row>
    <row r="292" spans="1:97" ht="5.25" customHeight="1">
      <c r="A292" s="221"/>
      <c r="B292" s="221"/>
      <c r="C292" s="1846"/>
      <c r="D292" s="1846"/>
      <c r="E292" s="1846"/>
      <c r="F292" s="1846"/>
      <c r="G292" s="1846"/>
      <c r="H292" s="1846"/>
      <c r="I292" s="1846"/>
      <c r="J292" s="1846"/>
      <c r="K292" s="1846"/>
      <c r="L292" s="1846"/>
      <c r="M292" s="1846"/>
      <c r="N292" s="1846"/>
      <c r="O292" s="1846"/>
      <c r="P292" s="1846"/>
      <c r="Q292" s="1846"/>
      <c r="R292" s="1846"/>
      <c r="S292" s="1846"/>
      <c r="T292" s="1846"/>
      <c r="U292" s="1846"/>
      <c r="V292" s="1846"/>
      <c r="W292" s="1846"/>
      <c r="X292" s="1846"/>
      <c r="Y292" s="1846"/>
      <c r="Z292" s="1846"/>
      <c r="AA292" s="1846"/>
      <c r="AB292" s="1846"/>
      <c r="AC292" s="1846"/>
      <c r="AD292" s="1846"/>
      <c r="AE292" s="1846"/>
      <c r="AF292" s="1846"/>
      <c r="AG292" s="1846"/>
      <c r="AH292" s="1846"/>
      <c r="AI292" s="1846"/>
      <c r="AJ292" s="1846"/>
      <c r="AK292" s="1846"/>
      <c r="AL292" s="1846"/>
      <c r="AM292" s="1846"/>
      <c r="AN292" s="1846"/>
      <c r="AO292" s="1846"/>
      <c r="AP292" s="1846"/>
      <c r="AQ292" s="1846"/>
      <c r="AR292" s="1846"/>
      <c r="AS292" s="1846"/>
      <c r="AT292" s="1846"/>
      <c r="AU292" s="1825"/>
      <c r="AV292" s="1825"/>
      <c r="AW292" s="1825"/>
      <c r="AX292" s="1825"/>
      <c r="AY292" s="1825"/>
      <c r="AZ292" s="1825"/>
      <c r="BA292" s="1825"/>
      <c r="BB292" s="1825"/>
      <c r="BC292" s="1825"/>
      <c r="BD292" s="1825"/>
      <c r="BE292" s="1825"/>
      <c r="BF292" s="1849"/>
      <c r="BG292" s="1487"/>
      <c r="BH292" s="1487"/>
      <c r="BI292" s="1487"/>
      <c r="BJ292" s="1487"/>
      <c r="BK292" s="1487"/>
      <c r="BL292" s="1487"/>
      <c r="BM292" s="1487"/>
      <c r="BN292" s="1487"/>
      <c r="BO292" s="1487"/>
      <c r="BP292" s="1487"/>
      <c r="BQ292" s="1487"/>
      <c r="BR292" s="1487"/>
      <c r="BS292" s="1487"/>
      <c r="BT292" s="1487"/>
      <c r="BU292" s="1487"/>
      <c r="BV292" s="1487"/>
      <c r="BW292" s="1487"/>
      <c r="BX292" s="1487"/>
      <c r="BY292" s="1487"/>
      <c r="BZ292" s="1487"/>
      <c r="CA292" s="1626"/>
      <c r="CB292" s="1627"/>
      <c r="CC292" s="1627"/>
      <c r="CD292" s="1627"/>
      <c r="CE292" s="1627"/>
      <c r="CF292" s="1627"/>
      <c r="CG292" s="1627"/>
      <c r="CH292" s="1627"/>
      <c r="CI292" s="1627"/>
      <c r="CJ292" s="1627"/>
      <c r="CK292" s="1627"/>
      <c r="CL292" s="1627"/>
      <c r="CM292" s="1627"/>
      <c r="CN292" s="1627"/>
      <c r="CO292" s="1854"/>
      <c r="CP292" s="1855"/>
      <c r="CQ292" s="222"/>
      <c r="CR292" s="222"/>
      <c r="CS292" s="221"/>
    </row>
    <row r="293" spans="1:97" ht="5.25" customHeight="1">
      <c r="A293" s="221"/>
      <c r="B293" s="221"/>
      <c r="C293" s="1846"/>
      <c r="D293" s="1846"/>
      <c r="E293" s="1846"/>
      <c r="F293" s="1846"/>
      <c r="G293" s="1846"/>
      <c r="H293" s="1846"/>
      <c r="I293" s="1846"/>
      <c r="J293" s="1846"/>
      <c r="K293" s="1846"/>
      <c r="L293" s="1846"/>
      <c r="M293" s="1846"/>
      <c r="N293" s="1846"/>
      <c r="O293" s="1846"/>
      <c r="P293" s="1846"/>
      <c r="Q293" s="1846"/>
      <c r="R293" s="1846"/>
      <c r="S293" s="1846"/>
      <c r="T293" s="1846"/>
      <c r="U293" s="1846"/>
      <c r="V293" s="1846"/>
      <c r="W293" s="1846"/>
      <c r="X293" s="1846"/>
      <c r="Y293" s="1846"/>
      <c r="Z293" s="1846"/>
      <c r="AA293" s="1846"/>
      <c r="AB293" s="1846"/>
      <c r="AC293" s="1846"/>
      <c r="AD293" s="1846"/>
      <c r="AE293" s="1846"/>
      <c r="AF293" s="1846"/>
      <c r="AG293" s="1846"/>
      <c r="AH293" s="1846"/>
      <c r="AI293" s="1846"/>
      <c r="AJ293" s="1846"/>
      <c r="AK293" s="1846"/>
      <c r="AL293" s="1846"/>
      <c r="AM293" s="1846"/>
      <c r="AN293" s="1846"/>
      <c r="AO293" s="1846"/>
      <c r="AP293" s="1846"/>
      <c r="AQ293" s="1846"/>
      <c r="AR293" s="1846"/>
      <c r="AS293" s="1846"/>
      <c r="AT293" s="1846"/>
      <c r="AU293" s="1825"/>
      <c r="AV293" s="1825"/>
      <c r="AW293" s="1825"/>
      <c r="AX293" s="1825"/>
      <c r="AY293" s="1825"/>
      <c r="AZ293" s="1825"/>
      <c r="BA293" s="1825"/>
      <c r="BB293" s="1825"/>
      <c r="BC293" s="1825"/>
      <c r="BD293" s="1825"/>
      <c r="BE293" s="1825"/>
      <c r="BF293" s="1849"/>
      <c r="BG293" s="1487"/>
      <c r="BH293" s="1487"/>
      <c r="BI293" s="1487"/>
      <c r="BJ293" s="1487"/>
      <c r="BK293" s="1487"/>
      <c r="BL293" s="1487"/>
      <c r="BM293" s="1487"/>
      <c r="BN293" s="1487"/>
      <c r="BO293" s="1487"/>
      <c r="BP293" s="1487"/>
      <c r="BQ293" s="1487"/>
      <c r="BR293" s="1487"/>
      <c r="BS293" s="1487"/>
      <c r="BT293" s="1487"/>
      <c r="BU293" s="1487"/>
      <c r="BV293" s="1487"/>
      <c r="BW293" s="1487"/>
      <c r="BX293" s="1487"/>
      <c r="BY293" s="1487"/>
      <c r="BZ293" s="1487"/>
      <c r="CA293" s="1628"/>
      <c r="CB293" s="1629"/>
      <c r="CC293" s="1629"/>
      <c r="CD293" s="1629"/>
      <c r="CE293" s="1629"/>
      <c r="CF293" s="1629"/>
      <c r="CG293" s="1629"/>
      <c r="CH293" s="1629"/>
      <c r="CI293" s="1629"/>
      <c r="CJ293" s="1629"/>
      <c r="CK293" s="1629"/>
      <c r="CL293" s="1629"/>
      <c r="CM293" s="1629"/>
      <c r="CN293" s="1629"/>
      <c r="CO293" s="1856"/>
      <c r="CP293" s="1857"/>
      <c r="CQ293" s="222"/>
      <c r="CR293" s="222"/>
      <c r="CS293" s="221"/>
    </row>
    <row r="294" spans="1:97" ht="5.25" customHeight="1">
      <c r="A294" s="221"/>
      <c r="B294" s="221"/>
      <c r="C294" s="1846"/>
      <c r="D294" s="1846"/>
      <c r="E294" s="1846"/>
      <c r="F294" s="1846"/>
      <c r="G294" s="1846"/>
      <c r="H294" s="1846"/>
      <c r="I294" s="1846"/>
      <c r="J294" s="1846"/>
      <c r="K294" s="1846"/>
      <c r="L294" s="1846"/>
      <c r="M294" s="1846"/>
      <c r="N294" s="1846"/>
      <c r="O294" s="1846"/>
      <c r="P294" s="1846"/>
      <c r="Q294" s="1846"/>
      <c r="R294" s="1846"/>
      <c r="S294" s="1846"/>
      <c r="T294" s="1846"/>
      <c r="U294" s="1846"/>
      <c r="V294" s="1846"/>
      <c r="W294" s="1846"/>
      <c r="X294" s="1846"/>
      <c r="Y294" s="1846"/>
      <c r="Z294" s="1846"/>
      <c r="AA294" s="1846"/>
      <c r="AB294" s="1846"/>
      <c r="AC294" s="1846"/>
      <c r="AD294" s="1846"/>
      <c r="AE294" s="1846"/>
      <c r="AF294" s="1846"/>
      <c r="AG294" s="1846"/>
      <c r="AH294" s="1846"/>
      <c r="AI294" s="1846"/>
      <c r="AJ294" s="1846"/>
      <c r="AK294" s="1846"/>
      <c r="AL294" s="1846"/>
      <c r="AM294" s="1846"/>
      <c r="AN294" s="1846"/>
      <c r="AO294" s="1846"/>
      <c r="AP294" s="1846"/>
      <c r="AQ294" s="1846"/>
      <c r="AR294" s="1846"/>
      <c r="AS294" s="1846"/>
      <c r="AT294" s="1846"/>
      <c r="AU294" s="1825"/>
      <c r="AV294" s="1825"/>
      <c r="AW294" s="1825"/>
      <c r="AX294" s="1825"/>
      <c r="AY294" s="1825"/>
      <c r="AZ294" s="1825"/>
      <c r="BA294" s="1825"/>
      <c r="BB294" s="1825"/>
      <c r="BC294" s="1825"/>
      <c r="BD294" s="1825"/>
      <c r="BE294" s="1825"/>
      <c r="BF294" s="1653"/>
      <c r="BG294" s="1654"/>
      <c r="BH294" s="1654"/>
      <c r="BI294" s="1654"/>
      <c r="BJ294" s="1654"/>
      <c r="BK294" s="1654"/>
      <c r="BL294" s="1654"/>
      <c r="BM294" s="1654"/>
      <c r="BN294" s="1654"/>
      <c r="BO294" s="1654"/>
      <c r="BP294" s="1654"/>
      <c r="BQ294" s="1654"/>
      <c r="BR294" s="1654"/>
      <c r="BS294" s="1654"/>
      <c r="BT294" s="1654"/>
      <c r="BU294" s="1654"/>
      <c r="BV294" s="1654"/>
      <c r="BW294" s="1654"/>
      <c r="BX294" s="1654"/>
      <c r="BY294" s="1654"/>
      <c r="BZ294" s="1654"/>
      <c r="CA294" s="1624" t="str">
        <f>IF(所得控除等!I219="","",所得控除等!I219)</f>
        <v/>
      </c>
      <c r="CB294" s="1625"/>
      <c r="CC294" s="1625"/>
      <c r="CD294" s="1625"/>
      <c r="CE294" s="1625"/>
      <c r="CF294" s="1625"/>
      <c r="CG294" s="1625"/>
      <c r="CH294" s="1625"/>
      <c r="CI294" s="1625"/>
      <c r="CJ294" s="1625"/>
      <c r="CK294" s="1625"/>
      <c r="CL294" s="1625"/>
      <c r="CM294" s="1625"/>
      <c r="CN294" s="1625"/>
      <c r="CO294" s="1858"/>
      <c r="CP294" s="1859"/>
      <c r="CQ294" s="222"/>
      <c r="CR294" s="222"/>
      <c r="CS294" s="221"/>
    </row>
    <row r="295" spans="1:97" ht="5.25" customHeight="1">
      <c r="A295" s="221"/>
      <c r="B295" s="221"/>
      <c r="C295" s="1846"/>
      <c r="D295" s="1846"/>
      <c r="E295" s="1846"/>
      <c r="F295" s="1846"/>
      <c r="G295" s="1846"/>
      <c r="H295" s="1846"/>
      <c r="I295" s="1846"/>
      <c r="J295" s="1846"/>
      <c r="K295" s="1846"/>
      <c r="L295" s="1846"/>
      <c r="M295" s="1846"/>
      <c r="N295" s="1846"/>
      <c r="O295" s="1846"/>
      <c r="P295" s="1846"/>
      <c r="Q295" s="1846"/>
      <c r="R295" s="1846"/>
      <c r="S295" s="1846"/>
      <c r="T295" s="1846"/>
      <c r="U295" s="1846"/>
      <c r="V295" s="1846"/>
      <c r="W295" s="1846"/>
      <c r="X295" s="1846"/>
      <c r="Y295" s="1846"/>
      <c r="Z295" s="1846"/>
      <c r="AA295" s="1846"/>
      <c r="AB295" s="1846"/>
      <c r="AC295" s="1846"/>
      <c r="AD295" s="1846"/>
      <c r="AE295" s="1846"/>
      <c r="AF295" s="1846"/>
      <c r="AG295" s="1846"/>
      <c r="AH295" s="1846"/>
      <c r="AI295" s="1846"/>
      <c r="AJ295" s="1846"/>
      <c r="AK295" s="1846"/>
      <c r="AL295" s="1846"/>
      <c r="AM295" s="1846"/>
      <c r="AN295" s="1846"/>
      <c r="AO295" s="1846"/>
      <c r="AP295" s="1846"/>
      <c r="AQ295" s="1846"/>
      <c r="AR295" s="1846"/>
      <c r="AS295" s="1846"/>
      <c r="AT295" s="1846"/>
      <c r="AU295" s="1825"/>
      <c r="AV295" s="1825"/>
      <c r="AW295" s="1825"/>
      <c r="AX295" s="1825"/>
      <c r="AY295" s="1825"/>
      <c r="AZ295" s="1825"/>
      <c r="BA295" s="1825"/>
      <c r="BB295" s="1825"/>
      <c r="BC295" s="1825"/>
      <c r="BD295" s="1825"/>
      <c r="BE295" s="1825"/>
      <c r="BF295" s="1653"/>
      <c r="BG295" s="1654"/>
      <c r="BH295" s="1654"/>
      <c r="BI295" s="1654"/>
      <c r="BJ295" s="1654"/>
      <c r="BK295" s="1654"/>
      <c r="BL295" s="1654"/>
      <c r="BM295" s="1654"/>
      <c r="BN295" s="1654"/>
      <c r="BO295" s="1654"/>
      <c r="BP295" s="1654"/>
      <c r="BQ295" s="1654"/>
      <c r="BR295" s="1654"/>
      <c r="BS295" s="1654"/>
      <c r="BT295" s="1654"/>
      <c r="BU295" s="1654"/>
      <c r="BV295" s="1654"/>
      <c r="BW295" s="1654"/>
      <c r="BX295" s="1654"/>
      <c r="BY295" s="1654"/>
      <c r="BZ295" s="1654"/>
      <c r="CA295" s="1626"/>
      <c r="CB295" s="1627"/>
      <c r="CC295" s="1627"/>
      <c r="CD295" s="1627"/>
      <c r="CE295" s="1627"/>
      <c r="CF295" s="1627"/>
      <c r="CG295" s="1627"/>
      <c r="CH295" s="1627"/>
      <c r="CI295" s="1627"/>
      <c r="CJ295" s="1627"/>
      <c r="CK295" s="1627"/>
      <c r="CL295" s="1627"/>
      <c r="CM295" s="1627"/>
      <c r="CN295" s="1627"/>
      <c r="CO295" s="1860"/>
      <c r="CP295" s="1861"/>
      <c r="CQ295" s="222"/>
      <c r="CR295" s="222"/>
      <c r="CS295" s="221"/>
    </row>
    <row r="296" spans="1:97" ht="5.25" customHeight="1">
      <c r="A296" s="221"/>
      <c r="B296" s="221"/>
      <c r="C296" s="1846"/>
      <c r="D296" s="1846"/>
      <c r="E296" s="1846"/>
      <c r="F296" s="1846"/>
      <c r="G296" s="1846"/>
      <c r="H296" s="1846"/>
      <c r="I296" s="1846"/>
      <c r="J296" s="1846"/>
      <c r="K296" s="1846"/>
      <c r="L296" s="1846"/>
      <c r="M296" s="1846"/>
      <c r="N296" s="1846"/>
      <c r="O296" s="1846"/>
      <c r="P296" s="1846"/>
      <c r="Q296" s="1846"/>
      <c r="R296" s="1846"/>
      <c r="S296" s="1846"/>
      <c r="T296" s="1846"/>
      <c r="U296" s="1846"/>
      <c r="V296" s="1846"/>
      <c r="W296" s="1846"/>
      <c r="X296" s="1846"/>
      <c r="Y296" s="1846"/>
      <c r="Z296" s="1846"/>
      <c r="AA296" s="1846"/>
      <c r="AB296" s="1846"/>
      <c r="AC296" s="1846"/>
      <c r="AD296" s="1846"/>
      <c r="AE296" s="1846"/>
      <c r="AF296" s="1846"/>
      <c r="AG296" s="1846"/>
      <c r="AH296" s="1846"/>
      <c r="AI296" s="1846"/>
      <c r="AJ296" s="1846"/>
      <c r="AK296" s="1846"/>
      <c r="AL296" s="1846"/>
      <c r="AM296" s="1846"/>
      <c r="AN296" s="1846"/>
      <c r="AO296" s="1846"/>
      <c r="AP296" s="1846"/>
      <c r="AQ296" s="1846"/>
      <c r="AR296" s="1846"/>
      <c r="AS296" s="1846"/>
      <c r="AT296" s="1846"/>
      <c r="AU296" s="1825"/>
      <c r="AV296" s="1825"/>
      <c r="AW296" s="1825"/>
      <c r="AX296" s="1825"/>
      <c r="AY296" s="1825"/>
      <c r="AZ296" s="1825"/>
      <c r="BA296" s="1825"/>
      <c r="BB296" s="1825"/>
      <c r="BC296" s="1825"/>
      <c r="BD296" s="1825"/>
      <c r="BE296" s="1825"/>
      <c r="BF296" s="1653"/>
      <c r="BG296" s="1654"/>
      <c r="BH296" s="1654"/>
      <c r="BI296" s="1654"/>
      <c r="BJ296" s="1654"/>
      <c r="BK296" s="1654"/>
      <c r="BL296" s="1654"/>
      <c r="BM296" s="1654"/>
      <c r="BN296" s="1654"/>
      <c r="BO296" s="1654"/>
      <c r="BP296" s="1654"/>
      <c r="BQ296" s="1654"/>
      <c r="BR296" s="1654"/>
      <c r="BS296" s="1654"/>
      <c r="BT296" s="1654"/>
      <c r="BU296" s="1654"/>
      <c r="BV296" s="1654"/>
      <c r="BW296" s="1654"/>
      <c r="BX296" s="1654"/>
      <c r="BY296" s="1654"/>
      <c r="BZ296" s="1654"/>
      <c r="CA296" s="1628"/>
      <c r="CB296" s="1629"/>
      <c r="CC296" s="1629"/>
      <c r="CD296" s="1629"/>
      <c r="CE296" s="1629"/>
      <c r="CF296" s="1629"/>
      <c r="CG296" s="1629"/>
      <c r="CH296" s="1629"/>
      <c r="CI296" s="1629"/>
      <c r="CJ296" s="1629"/>
      <c r="CK296" s="1629"/>
      <c r="CL296" s="1629"/>
      <c r="CM296" s="1629"/>
      <c r="CN296" s="1629"/>
      <c r="CO296" s="1862"/>
      <c r="CP296" s="1863"/>
      <c r="CQ296" s="222"/>
      <c r="CR296" s="222"/>
      <c r="CS296" s="221"/>
    </row>
    <row r="297" spans="1:97" ht="5.25" customHeight="1">
      <c r="A297" s="221"/>
      <c r="B297" s="221"/>
      <c r="C297" s="1864" t="s">
        <v>111</v>
      </c>
      <c r="D297" s="1865"/>
      <c r="E297" s="1865"/>
      <c r="F297" s="1865"/>
      <c r="G297" s="1865"/>
      <c r="H297" s="1865"/>
      <c r="I297" s="1865"/>
      <c r="J297" s="1865"/>
      <c r="K297" s="1865"/>
      <c r="L297" s="1865"/>
      <c r="M297" s="1865"/>
      <c r="N297" s="1865"/>
      <c r="O297" s="1865"/>
      <c r="P297" s="1865"/>
      <c r="Q297" s="1865"/>
      <c r="R297" s="1865"/>
      <c r="S297" s="1865"/>
      <c r="T297" s="1865"/>
      <c r="U297" s="1865"/>
      <c r="V297" s="1850" t="str">
        <f>IF(所得控除等!I211="","",所得控除等!I211)</f>
        <v/>
      </c>
      <c r="W297" s="1851"/>
      <c r="X297" s="1851"/>
      <c r="Y297" s="1851"/>
      <c r="Z297" s="1851"/>
      <c r="AA297" s="1851"/>
      <c r="AB297" s="1851"/>
      <c r="AC297" s="1851"/>
      <c r="AD297" s="1851"/>
      <c r="AE297" s="1851"/>
      <c r="AF297" s="1851"/>
      <c r="AG297" s="1851"/>
      <c r="AH297" s="1851"/>
      <c r="AI297" s="1851"/>
      <c r="AJ297" s="1851"/>
      <c r="AK297" s="1851"/>
      <c r="AL297" s="1851"/>
      <c r="AM297" s="1851"/>
      <c r="AN297" s="1852" t="s">
        <v>175</v>
      </c>
      <c r="AO297" s="1853"/>
      <c r="AP297" s="1860"/>
      <c r="AQ297" s="1860"/>
      <c r="AR297" s="1860"/>
      <c r="AS297" s="1860"/>
      <c r="AT297" s="1860"/>
      <c r="AU297" s="1825"/>
      <c r="AV297" s="1825"/>
      <c r="AW297" s="1825"/>
      <c r="AX297" s="1825"/>
      <c r="AY297" s="1825"/>
      <c r="AZ297" s="1825"/>
      <c r="BA297" s="1825"/>
      <c r="BB297" s="1825"/>
      <c r="BC297" s="1825"/>
      <c r="BD297" s="1825"/>
      <c r="BE297" s="1825"/>
      <c r="BF297" s="1866" t="s">
        <v>110</v>
      </c>
      <c r="BG297" s="1867"/>
      <c r="BH297" s="1867"/>
      <c r="BI297" s="1867"/>
      <c r="BJ297" s="1867"/>
      <c r="BK297" s="1867"/>
      <c r="BL297" s="1867"/>
      <c r="BM297" s="1867"/>
      <c r="BN297" s="1867"/>
      <c r="BO297" s="1867"/>
      <c r="BP297" s="1867"/>
      <c r="BQ297" s="1867" t="s">
        <v>109</v>
      </c>
      <c r="BR297" s="1867"/>
      <c r="BS297" s="1867"/>
      <c r="BT297" s="1867"/>
      <c r="BU297" s="1867"/>
      <c r="BV297" s="1867"/>
      <c r="BW297" s="1867"/>
      <c r="BX297" s="1867"/>
      <c r="BY297" s="1867"/>
      <c r="BZ297" s="1867"/>
      <c r="CA297" s="1624" t="str">
        <f>IF(所得控除等!I222="","",所得控除等!I222)</f>
        <v/>
      </c>
      <c r="CB297" s="1625"/>
      <c r="CC297" s="1625"/>
      <c r="CD297" s="1625"/>
      <c r="CE297" s="1625"/>
      <c r="CF297" s="1625"/>
      <c r="CG297" s="1625"/>
      <c r="CH297" s="1625"/>
      <c r="CI297" s="1625"/>
      <c r="CJ297" s="1625"/>
      <c r="CK297" s="1625"/>
      <c r="CL297" s="1625"/>
      <c r="CM297" s="1625"/>
      <c r="CN297" s="1625"/>
      <c r="CO297" s="1858"/>
      <c r="CP297" s="1859"/>
      <c r="CQ297" s="222"/>
      <c r="CR297" s="222"/>
      <c r="CS297" s="221"/>
    </row>
    <row r="298" spans="1:97" ht="5.25" customHeight="1">
      <c r="A298" s="221"/>
      <c r="B298" s="221"/>
      <c r="C298" s="1666"/>
      <c r="D298" s="1667"/>
      <c r="E298" s="1667"/>
      <c r="F298" s="1667"/>
      <c r="G298" s="1667"/>
      <c r="H298" s="1667"/>
      <c r="I298" s="1667"/>
      <c r="J298" s="1667"/>
      <c r="K298" s="1667"/>
      <c r="L298" s="1667"/>
      <c r="M298" s="1667"/>
      <c r="N298" s="1667"/>
      <c r="O298" s="1667"/>
      <c r="P298" s="1667"/>
      <c r="Q298" s="1667"/>
      <c r="R298" s="1667"/>
      <c r="S298" s="1667"/>
      <c r="T298" s="1667"/>
      <c r="U298" s="1667"/>
      <c r="V298" s="1626"/>
      <c r="W298" s="1627"/>
      <c r="X298" s="1627"/>
      <c r="Y298" s="1627"/>
      <c r="Z298" s="1627"/>
      <c r="AA298" s="1627"/>
      <c r="AB298" s="1627"/>
      <c r="AC298" s="1627"/>
      <c r="AD298" s="1627"/>
      <c r="AE298" s="1627"/>
      <c r="AF298" s="1627"/>
      <c r="AG298" s="1627"/>
      <c r="AH298" s="1627"/>
      <c r="AI298" s="1627"/>
      <c r="AJ298" s="1627"/>
      <c r="AK298" s="1627"/>
      <c r="AL298" s="1627"/>
      <c r="AM298" s="1627"/>
      <c r="AN298" s="1854"/>
      <c r="AO298" s="1855"/>
      <c r="AP298" s="1860"/>
      <c r="AQ298" s="1860"/>
      <c r="AR298" s="1860"/>
      <c r="AS298" s="1860"/>
      <c r="AT298" s="1860"/>
      <c r="AU298" s="1825"/>
      <c r="AV298" s="1825"/>
      <c r="AW298" s="1825"/>
      <c r="AX298" s="1825"/>
      <c r="AY298" s="1825"/>
      <c r="AZ298" s="1825"/>
      <c r="BA298" s="1825"/>
      <c r="BB298" s="1825"/>
      <c r="BC298" s="1825"/>
      <c r="BD298" s="1825"/>
      <c r="BE298" s="1825"/>
      <c r="BF298" s="1866"/>
      <c r="BG298" s="1867"/>
      <c r="BH298" s="1867"/>
      <c r="BI298" s="1867"/>
      <c r="BJ298" s="1867"/>
      <c r="BK298" s="1867"/>
      <c r="BL298" s="1867"/>
      <c r="BM298" s="1867"/>
      <c r="BN298" s="1867"/>
      <c r="BO298" s="1867"/>
      <c r="BP298" s="1867"/>
      <c r="BQ298" s="1867"/>
      <c r="BR298" s="1867"/>
      <c r="BS298" s="1867"/>
      <c r="BT298" s="1867"/>
      <c r="BU298" s="1867"/>
      <c r="BV298" s="1867"/>
      <c r="BW298" s="1867"/>
      <c r="BX298" s="1867"/>
      <c r="BY298" s="1867"/>
      <c r="BZ298" s="1867"/>
      <c r="CA298" s="1626"/>
      <c r="CB298" s="1627"/>
      <c r="CC298" s="1627"/>
      <c r="CD298" s="1627"/>
      <c r="CE298" s="1627"/>
      <c r="CF298" s="1627"/>
      <c r="CG298" s="1627"/>
      <c r="CH298" s="1627"/>
      <c r="CI298" s="1627"/>
      <c r="CJ298" s="1627"/>
      <c r="CK298" s="1627"/>
      <c r="CL298" s="1627"/>
      <c r="CM298" s="1627"/>
      <c r="CN298" s="1627"/>
      <c r="CO298" s="1860"/>
      <c r="CP298" s="1861"/>
      <c r="CQ298" s="222"/>
      <c r="CR298" s="222"/>
      <c r="CS298" s="221"/>
    </row>
    <row r="299" spans="1:97" ht="5.25" customHeight="1">
      <c r="A299" s="221"/>
      <c r="B299" s="221"/>
      <c r="C299" s="1666"/>
      <c r="D299" s="1667"/>
      <c r="E299" s="1667"/>
      <c r="F299" s="1667"/>
      <c r="G299" s="1667"/>
      <c r="H299" s="1667"/>
      <c r="I299" s="1667"/>
      <c r="J299" s="1667"/>
      <c r="K299" s="1667"/>
      <c r="L299" s="1667"/>
      <c r="M299" s="1667"/>
      <c r="N299" s="1667"/>
      <c r="O299" s="1667"/>
      <c r="P299" s="1667"/>
      <c r="Q299" s="1667"/>
      <c r="R299" s="1667"/>
      <c r="S299" s="1667"/>
      <c r="T299" s="1667"/>
      <c r="U299" s="1667"/>
      <c r="V299" s="1626"/>
      <c r="W299" s="1627"/>
      <c r="X299" s="1627"/>
      <c r="Y299" s="1627"/>
      <c r="Z299" s="1627"/>
      <c r="AA299" s="1627"/>
      <c r="AB299" s="1627"/>
      <c r="AC299" s="1627"/>
      <c r="AD299" s="1627"/>
      <c r="AE299" s="1627"/>
      <c r="AF299" s="1627"/>
      <c r="AG299" s="1627"/>
      <c r="AH299" s="1627"/>
      <c r="AI299" s="1627"/>
      <c r="AJ299" s="1627"/>
      <c r="AK299" s="1627"/>
      <c r="AL299" s="1627"/>
      <c r="AM299" s="1627"/>
      <c r="AN299" s="1854"/>
      <c r="AO299" s="1855"/>
      <c r="AP299" s="1860"/>
      <c r="AQ299" s="1860"/>
      <c r="AR299" s="1860"/>
      <c r="AS299" s="1860"/>
      <c r="AT299" s="1860"/>
      <c r="AU299" s="1825"/>
      <c r="AV299" s="1825"/>
      <c r="AW299" s="1825"/>
      <c r="AX299" s="1825"/>
      <c r="AY299" s="1825"/>
      <c r="AZ299" s="1825"/>
      <c r="BA299" s="1825"/>
      <c r="BB299" s="1825"/>
      <c r="BC299" s="1825"/>
      <c r="BD299" s="1825"/>
      <c r="BE299" s="1825"/>
      <c r="BF299" s="1866"/>
      <c r="BG299" s="1867"/>
      <c r="BH299" s="1867"/>
      <c r="BI299" s="1867"/>
      <c r="BJ299" s="1867"/>
      <c r="BK299" s="1867"/>
      <c r="BL299" s="1867"/>
      <c r="BM299" s="1867"/>
      <c r="BN299" s="1867"/>
      <c r="BO299" s="1867"/>
      <c r="BP299" s="1867"/>
      <c r="BQ299" s="1867"/>
      <c r="BR299" s="1867"/>
      <c r="BS299" s="1867"/>
      <c r="BT299" s="1867"/>
      <c r="BU299" s="1867"/>
      <c r="BV299" s="1867"/>
      <c r="BW299" s="1867"/>
      <c r="BX299" s="1867"/>
      <c r="BY299" s="1867"/>
      <c r="BZ299" s="1867"/>
      <c r="CA299" s="1628"/>
      <c r="CB299" s="1629"/>
      <c r="CC299" s="1629"/>
      <c r="CD299" s="1629"/>
      <c r="CE299" s="1629"/>
      <c r="CF299" s="1629"/>
      <c r="CG299" s="1629"/>
      <c r="CH299" s="1629"/>
      <c r="CI299" s="1629"/>
      <c r="CJ299" s="1629"/>
      <c r="CK299" s="1629"/>
      <c r="CL299" s="1629"/>
      <c r="CM299" s="1629"/>
      <c r="CN299" s="1629"/>
      <c r="CO299" s="1862"/>
      <c r="CP299" s="1863"/>
      <c r="CQ299" s="222"/>
      <c r="CR299" s="222"/>
      <c r="CS299" s="221"/>
    </row>
    <row r="300" spans="1:97" ht="5.25" customHeight="1">
      <c r="A300" s="221"/>
      <c r="B300" s="221"/>
      <c r="C300" s="1666"/>
      <c r="D300" s="1667"/>
      <c r="E300" s="1667"/>
      <c r="F300" s="1667"/>
      <c r="G300" s="1667"/>
      <c r="H300" s="1667"/>
      <c r="I300" s="1667"/>
      <c r="J300" s="1667"/>
      <c r="K300" s="1667"/>
      <c r="L300" s="1667"/>
      <c r="M300" s="1667"/>
      <c r="N300" s="1667"/>
      <c r="O300" s="1667"/>
      <c r="P300" s="1667"/>
      <c r="Q300" s="1667"/>
      <c r="R300" s="1667"/>
      <c r="S300" s="1667"/>
      <c r="T300" s="1667"/>
      <c r="U300" s="1667"/>
      <c r="V300" s="1628"/>
      <c r="W300" s="1629"/>
      <c r="X300" s="1629"/>
      <c r="Y300" s="1629"/>
      <c r="Z300" s="1629"/>
      <c r="AA300" s="1629"/>
      <c r="AB300" s="1629"/>
      <c r="AC300" s="1629"/>
      <c r="AD300" s="1629"/>
      <c r="AE300" s="1629"/>
      <c r="AF300" s="1629"/>
      <c r="AG300" s="1629"/>
      <c r="AH300" s="1629"/>
      <c r="AI300" s="1629"/>
      <c r="AJ300" s="1629"/>
      <c r="AK300" s="1629"/>
      <c r="AL300" s="1629"/>
      <c r="AM300" s="1629"/>
      <c r="AN300" s="1856"/>
      <c r="AO300" s="1857"/>
      <c r="AP300" s="1860"/>
      <c r="AQ300" s="1860"/>
      <c r="AR300" s="1860"/>
      <c r="AS300" s="1860"/>
      <c r="AT300" s="1860"/>
      <c r="AU300" s="1825"/>
      <c r="AV300" s="1825"/>
      <c r="AW300" s="1825"/>
      <c r="AX300" s="1825"/>
      <c r="AY300" s="1825"/>
      <c r="AZ300" s="1825"/>
      <c r="BA300" s="1825"/>
      <c r="BB300" s="1825"/>
      <c r="BC300" s="1825"/>
      <c r="BD300" s="1825"/>
      <c r="BE300" s="1825"/>
      <c r="BF300" s="1866"/>
      <c r="BG300" s="1867"/>
      <c r="BH300" s="1867"/>
      <c r="BI300" s="1867"/>
      <c r="BJ300" s="1867"/>
      <c r="BK300" s="1867"/>
      <c r="BL300" s="1867"/>
      <c r="BM300" s="1867"/>
      <c r="BN300" s="1867"/>
      <c r="BO300" s="1867"/>
      <c r="BP300" s="1867"/>
      <c r="BQ300" s="1867" t="s">
        <v>107</v>
      </c>
      <c r="BR300" s="1867"/>
      <c r="BS300" s="1867"/>
      <c r="BT300" s="1867"/>
      <c r="BU300" s="1867"/>
      <c r="BV300" s="1867"/>
      <c r="BW300" s="1867"/>
      <c r="BX300" s="1867"/>
      <c r="BY300" s="1867"/>
      <c r="BZ300" s="1867"/>
      <c r="CA300" s="1624" t="str">
        <f>IF(所得控除等!I224=0,"",所得控除等!I224)</f>
        <v/>
      </c>
      <c r="CB300" s="1625"/>
      <c r="CC300" s="1625"/>
      <c r="CD300" s="1625"/>
      <c r="CE300" s="1625"/>
      <c r="CF300" s="1625"/>
      <c r="CG300" s="1625"/>
      <c r="CH300" s="1625"/>
      <c r="CI300" s="1625"/>
      <c r="CJ300" s="1625"/>
      <c r="CK300" s="1625"/>
      <c r="CL300" s="1625"/>
      <c r="CM300" s="1625"/>
      <c r="CN300" s="1625"/>
      <c r="CO300" s="1858"/>
      <c r="CP300" s="1859"/>
      <c r="CQ300" s="222"/>
      <c r="CR300" s="222"/>
      <c r="CS300" s="221"/>
    </row>
    <row r="301" spans="1:97" ht="5.25" customHeight="1">
      <c r="A301" s="221"/>
      <c r="B301" s="221"/>
      <c r="C301" s="1685" t="s">
        <v>108</v>
      </c>
      <c r="D301" s="1573"/>
      <c r="E301" s="1573"/>
      <c r="F301" s="1573"/>
      <c r="G301" s="1573"/>
      <c r="H301" s="1573"/>
      <c r="I301" s="1573"/>
      <c r="J301" s="1573"/>
      <c r="K301" s="1573"/>
      <c r="L301" s="1573"/>
      <c r="M301" s="1573"/>
      <c r="N301" s="1573"/>
      <c r="O301" s="1573"/>
      <c r="P301" s="1573"/>
      <c r="Q301" s="1573"/>
      <c r="R301" s="1573"/>
      <c r="S301" s="1573"/>
      <c r="T301" s="1573"/>
      <c r="U301" s="1573"/>
      <c r="V301" s="1624" t="str">
        <f>IF(所得控除等!I212="","",所得控除等!I212)</f>
        <v/>
      </c>
      <c r="W301" s="1625"/>
      <c r="X301" s="1625"/>
      <c r="Y301" s="1625"/>
      <c r="Z301" s="1625"/>
      <c r="AA301" s="1625"/>
      <c r="AB301" s="1625"/>
      <c r="AC301" s="1625"/>
      <c r="AD301" s="1625"/>
      <c r="AE301" s="1625"/>
      <c r="AF301" s="1625"/>
      <c r="AG301" s="1625"/>
      <c r="AH301" s="1625"/>
      <c r="AI301" s="1625"/>
      <c r="AJ301" s="1625"/>
      <c r="AK301" s="1625"/>
      <c r="AL301" s="1625"/>
      <c r="AM301" s="1625"/>
      <c r="AN301" s="1858"/>
      <c r="AO301" s="1859"/>
      <c r="AP301" s="1860"/>
      <c r="AQ301" s="1860"/>
      <c r="AR301" s="1860"/>
      <c r="AS301" s="1860"/>
      <c r="AT301" s="1860"/>
      <c r="AU301" s="1825"/>
      <c r="AV301" s="1825"/>
      <c r="AW301" s="1825"/>
      <c r="AX301" s="1825"/>
      <c r="AY301" s="1825"/>
      <c r="AZ301" s="1825"/>
      <c r="BA301" s="1825"/>
      <c r="BB301" s="1825"/>
      <c r="BC301" s="1825"/>
      <c r="BD301" s="1825"/>
      <c r="BE301" s="1825"/>
      <c r="BF301" s="1866"/>
      <c r="BG301" s="1867"/>
      <c r="BH301" s="1867"/>
      <c r="BI301" s="1867"/>
      <c r="BJ301" s="1867"/>
      <c r="BK301" s="1867"/>
      <c r="BL301" s="1867"/>
      <c r="BM301" s="1867"/>
      <c r="BN301" s="1867"/>
      <c r="BO301" s="1867"/>
      <c r="BP301" s="1867"/>
      <c r="BQ301" s="1867"/>
      <c r="BR301" s="1867"/>
      <c r="BS301" s="1867"/>
      <c r="BT301" s="1867"/>
      <c r="BU301" s="1867"/>
      <c r="BV301" s="1867"/>
      <c r="BW301" s="1867"/>
      <c r="BX301" s="1867"/>
      <c r="BY301" s="1867"/>
      <c r="BZ301" s="1867"/>
      <c r="CA301" s="1626"/>
      <c r="CB301" s="1627"/>
      <c r="CC301" s="1627"/>
      <c r="CD301" s="1627"/>
      <c r="CE301" s="1627"/>
      <c r="CF301" s="1627"/>
      <c r="CG301" s="1627"/>
      <c r="CH301" s="1627"/>
      <c r="CI301" s="1627"/>
      <c r="CJ301" s="1627"/>
      <c r="CK301" s="1627"/>
      <c r="CL301" s="1627"/>
      <c r="CM301" s="1627"/>
      <c r="CN301" s="1627"/>
      <c r="CO301" s="1860"/>
      <c r="CP301" s="1861"/>
      <c r="CQ301" s="222"/>
      <c r="CR301" s="222"/>
      <c r="CS301" s="221"/>
    </row>
    <row r="302" spans="1:97" ht="5.25" customHeight="1">
      <c r="A302" s="221"/>
      <c r="B302" s="221"/>
      <c r="C302" s="1685"/>
      <c r="D302" s="1573"/>
      <c r="E302" s="1573"/>
      <c r="F302" s="1573"/>
      <c r="G302" s="1573"/>
      <c r="H302" s="1573"/>
      <c r="I302" s="1573"/>
      <c r="J302" s="1573"/>
      <c r="K302" s="1573"/>
      <c r="L302" s="1573"/>
      <c r="M302" s="1573"/>
      <c r="N302" s="1573"/>
      <c r="O302" s="1573"/>
      <c r="P302" s="1573"/>
      <c r="Q302" s="1573"/>
      <c r="R302" s="1573"/>
      <c r="S302" s="1573"/>
      <c r="T302" s="1573"/>
      <c r="U302" s="1573"/>
      <c r="V302" s="1626"/>
      <c r="W302" s="1627"/>
      <c r="X302" s="1627"/>
      <c r="Y302" s="1627"/>
      <c r="Z302" s="1627"/>
      <c r="AA302" s="1627"/>
      <c r="AB302" s="1627"/>
      <c r="AC302" s="1627"/>
      <c r="AD302" s="1627"/>
      <c r="AE302" s="1627"/>
      <c r="AF302" s="1627"/>
      <c r="AG302" s="1627"/>
      <c r="AH302" s="1627"/>
      <c r="AI302" s="1627"/>
      <c r="AJ302" s="1627"/>
      <c r="AK302" s="1627"/>
      <c r="AL302" s="1627"/>
      <c r="AM302" s="1627"/>
      <c r="AN302" s="1860"/>
      <c r="AO302" s="1861"/>
      <c r="AP302" s="1860"/>
      <c r="AQ302" s="1860"/>
      <c r="AR302" s="1860"/>
      <c r="AS302" s="1860"/>
      <c r="AT302" s="1860"/>
      <c r="AU302" s="1825"/>
      <c r="AV302" s="1825"/>
      <c r="AW302" s="1825"/>
      <c r="AX302" s="1825"/>
      <c r="AY302" s="1825"/>
      <c r="AZ302" s="1825"/>
      <c r="BA302" s="1825"/>
      <c r="BB302" s="1825"/>
      <c r="BC302" s="1825"/>
      <c r="BD302" s="1825"/>
      <c r="BE302" s="1825"/>
      <c r="BF302" s="1868"/>
      <c r="BG302" s="1869"/>
      <c r="BH302" s="1869"/>
      <c r="BI302" s="1869"/>
      <c r="BJ302" s="1869"/>
      <c r="BK302" s="1869"/>
      <c r="BL302" s="1869"/>
      <c r="BM302" s="1869"/>
      <c r="BN302" s="1869"/>
      <c r="BO302" s="1869"/>
      <c r="BP302" s="1869"/>
      <c r="BQ302" s="1869"/>
      <c r="BR302" s="1869"/>
      <c r="BS302" s="1869"/>
      <c r="BT302" s="1869"/>
      <c r="BU302" s="1869"/>
      <c r="BV302" s="1869"/>
      <c r="BW302" s="1869"/>
      <c r="BX302" s="1869"/>
      <c r="BY302" s="1869"/>
      <c r="BZ302" s="1869"/>
      <c r="CA302" s="1648"/>
      <c r="CB302" s="1649"/>
      <c r="CC302" s="1649"/>
      <c r="CD302" s="1649"/>
      <c r="CE302" s="1649"/>
      <c r="CF302" s="1649"/>
      <c r="CG302" s="1649"/>
      <c r="CH302" s="1649"/>
      <c r="CI302" s="1649"/>
      <c r="CJ302" s="1649"/>
      <c r="CK302" s="1649"/>
      <c r="CL302" s="1649"/>
      <c r="CM302" s="1649"/>
      <c r="CN302" s="1649"/>
      <c r="CO302" s="1870"/>
      <c r="CP302" s="1871"/>
      <c r="CQ302" s="222"/>
      <c r="CR302" s="222"/>
      <c r="CS302" s="221"/>
    </row>
    <row r="303" spans="1:97" ht="5.25" customHeight="1">
      <c r="A303" s="221"/>
      <c r="B303" s="221"/>
      <c r="C303" s="1685"/>
      <c r="D303" s="1573"/>
      <c r="E303" s="1573"/>
      <c r="F303" s="1573"/>
      <c r="G303" s="1573"/>
      <c r="H303" s="1573"/>
      <c r="I303" s="1573"/>
      <c r="J303" s="1573"/>
      <c r="K303" s="1573"/>
      <c r="L303" s="1573"/>
      <c r="M303" s="1573"/>
      <c r="N303" s="1573"/>
      <c r="O303" s="1573"/>
      <c r="P303" s="1573"/>
      <c r="Q303" s="1573"/>
      <c r="R303" s="1573"/>
      <c r="S303" s="1573"/>
      <c r="T303" s="1573"/>
      <c r="U303" s="1573"/>
      <c r="V303" s="1626"/>
      <c r="W303" s="1627"/>
      <c r="X303" s="1627"/>
      <c r="Y303" s="1627"/>
      <c r="Z303" s="1627"/>
      <c r="AA303" s="1627"/>
      <c r="AB303" s="1627"/>
      <c r="AC303" s="1627"/>
      <c r="AD303" s="1627"/>
      <c r="AE303" s="1627"/>
      <c r="AF303" s="1627"/>
      <c r="AG303" s="1627"/>
      <c r="AH303" s="1627"/>
      <c r="AI303" s="1627"/>
      <c r="AJ303" s="1627"/>
      <c r="AK303" s="1627"/>
      <c r="AL303" s="1627"/>
      <c r="AM303" s="1627"/>
      <c r="AN303" s="1860"/>
      <c r="AO303" s="1861"/>
      <c r="AP303" s="1860"/>
      <c r="AQ303" s="1860"/>
      <c r="AR303" s="1860"/>
      <c r="AS303" s="1860"/>
      <c r="AT303" s="1860"/>
      <c r="AU303" s="1825"/>
      <c r="AV303" s="1825"/>
      <c r="AW303" s="1825"/>
      <c r="AX303" s="1825"/>
      <c r="AY303" s="1825"/>
      <c r="AZ303" s="1825"/>
      <c r="BA303" s="1825"/>
      <c r="BB303" s="1825"/>
      <c r="BC303" s="1825"/>
      <c r="BD303" s="1825"/>
      <c r="BE303" s="1825"/>
      <c r="BF303" s="1846" t="s">
        <v>180</v>
      </c>
      <c r="BG303" s="1846"/>
      <c r="BH303" s="1846"/>
      <c r="BI303" s="1846"/>
      <c r="BJ303" s="1846"/>
      <c r="BK303" s="1846"/>
      <c r="BL303" s="1846"/>
      <c r="BM303" s="1846"/>
      <c r="BN303" s="1846"/>
      <c r="BO303" s="1846"/>
      <c r="BP303" s="1846"/>
      <c r="BQ303" s="1846"/>
      <c r="BR303" s="1846"/>
      <c r="BS303" s="1846"/>
      <c r="BT303" s="1846"/>
      <c r="BU303" s="1846"/>
      <c r="BV303" s="1846"/>
      <c r="BW303" s="1846"/>
      <c r="BX303" s="1846"/>
      <c r="BY303" s="1846"/>
      <c r="BZ303" s="1846"/>
      <c r="CA303" s="1846"/>
      <c r="CB303" s="1846"/>
      <c r="CC303" s="1846"/>
      <c r="CD303" s="1846"/>
      <c r="CE303" s="1846"/>
      <c r="CF303" s="1846"/>
      <c r="CG303" s="1846"/>
      <c r="CH303" s="1846"/>
      <c r="CI303" s="1846"/>
      <c r="CJ303" s="1846"/>
      <c r="CK303" s="1846"/>
      <c r="CL303" s="1846"/>
      <c r="CM303" s="1846"/>
      <c r="CN303" s="1846"/>
      <c r="CO303" s="1846"/>
      <c r="CP303" s="1846"/>
      <c r="CQ303" s="222"/>
      <c r="CR303" s="222"/>
      <c r="CS303" s="221"/>
    </row>
    <row r="304" spans="1:97" ht="5.25" customHeight="1">
      <c r="A304" s="221"/>
      <c r="B304" s="221"/>
      <c r="C304" s="1710"/>
      <c r="D304" s="1711"/>
      <c r="E304" s="1711"/>
      <c r="F304" s="1711"/>
      <c r="G304" s="1711"/>
      <c r="H304" s="1711"/>
      <c r="I304" s="1711"/>
      <c r="J304" s="1711"/>
      <c r="K304" s="1711"/>
      <c r="L304" s="1711"/>
      <c r="M304" s="1711"/>
      <c r="N304" s="1711"/>
      <c r="O304" s="1711"/>
      <c r="P304" s="1711"/>
      <c r="Q304" s="1711"/>
      <c r="R304" s="1711"/>
      <c r="S304" s="1711"/>
      <c r="T304" s="1711"/>
      <c r="U304" s="1711"/>
      <c r="V304" s="1648"/>
      <c r="W304" s="1649"/>
      <c r="X304" s="1649"/>
      <c r="Y304" s="1649"/>
      <c r="Z304" s="1649"/>
      <c r="AA304" s="1649"/>
      <c r="AB304" s="1649"/>
      <c r="AC304" s="1649"/>
      <c r="AD304" s="1649"/>
      <c r="AE304" s="1649"/>
      <c r="AF304" s="1649"/>
      <c r="AG304" s="1649"/>
      <c r="AH304" s="1649"/>
      <c r="AI304" s="1649"/>
      <c r="AJ304" s="1649"/>
      <c r="AK304" s="1649"/>
      <c r="AL304" s="1649"/>
      <c r="AM304" s="1649"/>
      <c r="AN304" s="1870"/>
      <c r="AO304" s="1871"/>
      <c r="AP304" s="1860"/>
      <c r="AQ304" s="1860"/>
      <c r="AR304" s="1860"/>
      <c r="AS304" s="1860"/>
      <c r="AT304" s="1860"/>
      <c r="AU304" s="1825"/>
      <c r="AV304" s="1825"/>
      <c r="AW304" s="1825"/>
      <c r="AX304" s="1825"/>
      <c r="AY304" s="1825"/>
      <c r="AZ304" s="1825"/>
      <c r="BA304" s="1825"/>
      <c r="BB304" s="1825"/>
      <c r="BC304" s="1825"/>
      <c r="BD304" s="1825"/>
      <c r="BE304" s="1825"/>
      <c r="BF304" s="1846"/>
      <c r="BG304" s="1846"/>
      <c r="BH304" s="1846"/>
      <c r="BI304" s="1846"/>
      <c r="BJ304" s="1846"/>
      <c r="BK304" s="1846"/>
      <c r="BL304" s="1846"/>
      <c r="BM304" s="1846"/>
      <c r="BN304" s="1846"/>
      <c r="BO304" s="1846"/>
      <c r="BP304" s="1846"/>
      <c r="BQ304" s="1846"/>
      <c r="BR304" s="1846"/>
      <c r="BS304" s="1846"/>
      <c r="BT304" s="1846"/>
      <c r="BU304" s="1846"/>
      <c r="BV304" s="1846"/>
      <c r="BW304" s="1846"/>
      <c r="BX304" s="1846"/>
      <c r="BY304" s="1846"/>
      <c r="BZ304" s="1846"/>
      <c r="CA304" s="1846"/>
      <c r="CB304" s="1846"/>
      <c r="CC304" s="1846"/>
      <c r="CD304" s="1846"/>
      <c r="CE304" s="1846"/>
      <c r="CF304" s="1846"/>
      <c r="CG304" s="1846"/>
      <c r="CH304" s="1846"/>
      <c r="CI304" s="1846"/>
      <c r="CJ304" s="1846"/>
      <c r="CK304" s="1846"/>
      <c r="CL304" s="1846"/>
      <c r="CM304" s="1846"/>
      <c r="CN304" s="1846"/>
      <c r="CO304" s="1846"/>
      <c r="CP304" s="1846"/>
      <c r="CQ304" s="222"/>
      <c r="CR304" s="222"/>
      <c r="CS304" s="221"/>
    </row>
    <row r="305" spans="1:119" ht="5.25" customHeight="1">
      <c r="A305" s="221"/>
      <c r="B305" s="221"/>
      <c r="C305" s="1650"/>
      <c r="D305" s="1650"/>
      <c r="E305" s="1650"/>
      <c r="F305" s="1650"/>
      <c r="G305" s="1650"/>
      <c r="H305" s="1650"/>
      <c r="I305" s="1650"/>
      <c r="J305" s="1650"/>
      <c r="K305" s="1650"/>
      <c r="L305" s="1650"/>
      <c r="M305" s="1650"/>
      <c r="N305" s="1650"/>
      <c r="O305" s="1650"/>
      <c r="P305" s="1650"/>
      <c r="Q305" s="1650"/>
      <c r="R305" s="1650"/>
      <c r="S305" s="1650"/>
      <c r="T305" s="1650"/>
      <c r="U305" s="1650"/>
      <c r="V305" s="1650"/>
      <c r="W305" s="1650"/>
      <c r="X305" s="1650"/>
      <c r="Y305" s="1650"/>
      <c r="Z305" s="1650"/>
      <c r="AA305" s="1650"/>
      <c r="AB305" s="1650"/>
      <c r="AC305" s="1650"/>
      <c r="AD305" s="1650"/>
      <c r="AE305" s="1650"/>
      <c r="AF305" s="1650"/>
      <c r="AG305" s="1650"/>
      <c r="AH305" s="1650"/>
      <c r="AI305" s="1650"/>
      <c r="AJ305" s="1650"/>
      <c r="AK305" s="1650"/>
      <c r="AL305" s="1650"/>
      <c r="AM305" s="1650"/>
      <c r="AN305" s="1650"/>
      <c r="AO305" s="1650"/>
      <c r="AP305" s="1860"/>
      <c r="AQ305" s="1860"/>
      <c r="AR305" s="1860"/>
      <c r="AS305" s="1860"/>
      <c r="AT305" s="1860"/>
      <c r="AU305" s="1825"/>
      <c r="AV305" s="1825"/>
      <c r="AW305" s="1825"/>
      <c r="AX305" s="1825"/>
      <c r="AY305" s="1825"/>
      <c r="AZ305" s="1825"/>
      <c r="BA305" s="1825"/>
      <c r="BB305" s="1825"/>
      <c r="BC305" s="1825"/>
      <c r="BD305" s="1825"/>
      <c r="BE305" s="1825"/>
      <c r="BF305" s="1846"/>
      <c r="BG305" s="1846"/>
      <c r="BH305" s="1846"/>
      <c r="BI305" s="1846"/>
      <c r="BJ305" s="1846"/>
      <c r="BK305" s="1846"/>
      <c r="BL305" s="1846"/>
      <c r="BM305" s="1846"/>
      <c r="BN305" s="1846"/>
      <c r="BO305" s="1846"/>
      <c r="BP305" s="1846"/>
      <c r="BQ305" s="1846"/>
      <c r="BR305" s="1846"/>
      <c r="BS305" s="1846"/>
      <c r="BT305" s="1846"/>
      <c r="BU305" s="1846"/>
      <c r="BV305" s="1846"/>
      <c r="BW305" s="1846"/>
      <c r="BX305" s="1846"/>
      <c r="BY305" s="1846"/>
      <c r="BZ305" s="1846"/>
      <c r="CA305" s="1846"/>
      <c r="CB305" s="1846"/>
      <c r="CC305" s="1846"/>
      <c r="CD305" s="1846"/>
      <c r="CE305" s="1846"/>
      <c r="CF305" s="1846"/>
      <c r="CG305" s="1846"/>
      <c r="CH305" s="1846"/>
      <c r="CI305" s="1846"/>
      <c r="CJ305" s="1846"/>
      <c r="CK305" s="1846"/>
      <c r="CL305" s="1846"/>
      <c r="CM305" s="1846"/>
      <c r="CN305" s="1846"/>
      <c r="CO305" s="1846"/>
      <c r="CP305" s="1846"/>
      <c r="CQ305" s="222"/>
      <c r="CR305" s="222"/>
      <c r="CS305" s="221"/>
    </row>
    <row r="306" spans="1:119" ht="5.25" customHeight="1">
      <c r="A306" s="221"/>
      <c r="B306" s="221"/>
      <c r="C306" s="1672"/>
      <c r="D306" s="1672"/>
      <c r="E306" s="1672"/>
      <c r="F306" s="1672"/>
      <c r="G306" s="1672"/>
      <c r="H306" s="1672"/>
      <c r="I306" s="1672"/>
      <c r="J306" s="1672"/>
      <c r="K306" s="1672"/>
      <c r="L306" s="1672"/>
      <c r="M306" s="1672"/>
      <c r="N306" s="1672"/>
      <c r="O306" s="1672"/>
      <c r="P306" s="1672"/>
      <c r="Q306" s="1672"/>
      <c r="R306" s="1672"/>
      <c r="S306" s="1672"/>
      <c r="T306" s="1672"/>
      <c r="U306" s="1672"/>
      <c r="V306" s="1672"/>
      <c r="W306" s="1672"/>
      <c r="X306" s="1672"/>
      <c r="Y306" s="1672"/>
      <c r="Z306" s="1672"/>
      <c r="AA306" s="1672"/>
      <c r="AB306" s="1672"/>
      <c r="AC306" s="1672"/>
      <c r="AD306" s="1672"/>
      <c r="AE306" s="1672"/>
      <c r="AF306" s="1672"/>
      <c r="AG306" s="1672"/>
      <c r="AH306" s="1672"/>
      <c r="AI306" s="1672"/>
      <c r="AJ306" s="1672"/>
      <c r="AK306" s="1672"/>
      <c r="AL306" s="1672"/>
      <c r="AM306" s="1672"/>
      <c r="AN306" s="1672"/>
      <c r="AO306" s="1672"/>
      <c r="AP306" s="1860"/>
      <c r="AQ306" s="1860"/>
      <c r="AR306" s="1860"/>
      <c r="AS306" s="1860"/>
      <c r="AT306" s="1860"/>
      <c r="AU306" s="1825"/>
      <c r="AV306" s="1825"/>
      <c r="AW306" s="1825"/>
      <c r="AX306" s="1825"/>
      <c r="AY306" s="1825"/>
      <c r="AZ306" s="1825"/>
      <c r="BA306" s="1825"/>
      <c r="BB306" s="1825"/>
      <c r="BC306" s="1825"/>
      <c r="BD306" s="1825"/>
      <c r="BE306" s="1825"/>
      <c r="BF306" s="1846"/>
      <c r="BG306" s="1846"/>
      <c r="BH306" s="1846"/>
      <c r="BI306" s="1846"/>
      <c r="BJ306" s="1846"/>
      <c r="BK306" s="1846"/>
      <c r="BL306" s="1846"/>
      <c r="BM306" s="1846"/>
      <c r="BN306" s="1846"/>
      <c r="BO306" s="1846"/>
      <c r="BP306" s="1846"/>
      <c r="BQ306" s="1846"/>
      <c r="BR306" s="1846"/>
      <c r="BS306" s="1846"/>
      <c r="BT306" s="1846"/>
      <c r="BU306" s="1846"/>
      <c r="BV306" s="1846"/>
      <c r="BW306" s="1846"/>
      <c r="BX306" s="1846"/>
      <c r="BY306" s="1846"/>
      <c r="BZ306" s="1846"/>
      <c r="CA306" s="1846"/>
      <c r="CB306" s="1846"/>
      <c r="CC306" s="1846"/>
      <c r="CD306" s="1846"/>
      <c r="CE306" s="1846"/>
      <c r="CF306" s="1846"/>
      <c r="CG306" s="1846"/>
      <c r="CH306" s="1846"/>
      <c r="CI306" s="1846"/>
      <c r="CJ306" s="1846"/>
      <c r="CK306" s="1846"/>
      <c r="CL306" s="1846"/>
      <c r="CM306" s="1846"/>
      <c r="CN306" s="1846"/>
      <c r="CO306" s="1846"/>
      <c r="CP306" s="1846"/>
      <c r="CQ306" s="222"/>
      <c r="CR306" s="222"/>
      <c r="CS306" s="221"/>
    </row>
    <row r="307" spans="1:119" ht="5.25" customHeight="1">
      <c r="A307" s="221"/>
      <c r="B307" s="221"/>
      <c r="C307" s="1672"/>
      <c r="D307" s="1672"/>
      <c r="E307" s="1672"/>
      <c r="F307" s="1672"/>
      <c r="G307" s="1672"/>
      <c r="H307" s="1672"/>
      <c r="I307" s="1672"/>
      <c r="J307" s="1672"/>
      <c r="K307" s="1672"/>
      <c r="L307" s="1672"/>
      <c r="M307" s="1672"/>
      <c r="N307" s="1672"/>
      <c r="O307" s="1672"/>
      <c r="P307" s="1672"/>
      <c r="Q307" s="1672"/>
      <c r="R307" s="1672"/>
      <c r="S307" s="1672"/>
      <c r="T307" s="1672"/>
      <c r="U307" s="1672"/>
      <c r="V307" s="1672"/>
      <c r="W307" s="1672"/>
      <c r="X307" s="1672"/>
      <c r="Y307" s="1672"/>
      <c r="Z307" s="1672"/>
      <c r="AA307" s="1672"/>
      <c r="AB307" s="1672"/>
      <c r="AC307" s="1672"/>
      <c r="AD307" s="1672"/>
      <c r="AE307" s="1672"/>
      <c r="AF307" s="1672"/>
      <c r="AG307" s="1672"/>
      <c r="AH307" s="1672"/>
      <c r="AI307" s="1672"/>
      <c r="AJ307" s="1672"/>
      <c r="AK307" s="1672"/>
      <c r="AL307" s="1672"/>
      <c r="AM307" s="1672"/>
      <c r="AN307" s="1672"/>
      <c r="AO307" s="1672"/>
      <c r="AP307" s="1860"/>
      <c r="AQ307" s="1860"/>
      <c r="AR307" s="1860"/>
      <c r="AS307" s="1860"/>
      <c r="AT307" s="1860"/>
      <c r="AU307" s="1825"/>
      <c r="AV307" s="1825"/>
      <c r="AW307" s="1825"/>
      <c r="AX307" s="1825"/>
      <c r="AY307" s="1825"/>
      <c r="AZ307" s="1825"/>
      <c r="BA307" s="1825"/>
      <c r="BB307" s="1825"/>
      <c r="BC307" s="1825"/>
      <c r="BD307" s="1825"/>
      <c r="BE307" s="1825"/>
      <c r="BF307" s="1846"/>
      <c r="BG307" s="1846"/>
      <c r="BH307" s="1846"/>
      <c r="BI307" s="1846"/>
      <c r="BJ307" s="1846"/>
      <c r="BK307" s="1846"/>
      <c r="BL307" s="1846"/>
      <c r="BM307" s="1846"/>
      <c r="BN307" s="1846"/>
      <c r="BO307" s="1846"/>
      <c r="BP307" s="1846"/>
      <c r="BQ307" s="1846"/>
      <c r="BR307" s="1846"/>
      <c r="BS307" s="1846"/>
      <c r="BT307" s="1846"/>
      <c r="BU307" s="1846"/>
      <c r="BV307" s="1846"/>
      <c r="BW307" s="1846"/>
      <c r="BX307" s="1846"/>
      <c r="BY307" s="1846"/>
      <c r="BZ307" s="1846"/>
      <c r="CA307" s="1846"/>
      <c r="CB307" s="1846"/>
      <c r="CC307" s="1846"/>
      <c r="CD307" s="1846"/>
      <c r="CE307" s="1846"/>
      <c r="CF307" s="1846"/>
      <c r="CG307" s="1846"/>
      <c r="CH307" s="1846"/>
      <c r="CI307" s="1846"/>
      <c r="CJ307" s="1846"/>
      <c r="CK307" s="1846"/>
      <c r="CL307" s="1846"/>
      <c r="CM307" s="1846"/>
      <c r="CN307" s="1846"/>
      <c r="CO307" s="1846"/>
      <c r="CP307" s="1846"/>
      <c r="CQ307" s="222"/>
      <c r="CR307" s="222"/>
      <c r="CS307" s="221"/>
    </row>
    <row r="308" spans="1:119" ht="5.25" customHeight="1">
      <c r="A308" s="221"/>
      <c r="B308" s="221"/>
      <c r="C308" s="1824" t="s">
        <v>106</v>
      </c>
      <c r="D308" s="1824"/>
      <c r="E308" s="1824"/>
      <c r="F308" s="1824"/>
      <c r="G308" s="1824"/>
      <c r="H308" s="1824"/>
      <c r="I308" s="1824"/>
      <c r="J308" s="1824"/>
      <c r="K308" s="1824"/>
      <c r="L308" s="1824"/>
      <c r="M308" s="1824"/>
      <c r="N308" s="1824"/>
      <c r="O308" s="1824"/>
      <c r="P308" s="1824"/>
      <c r="Q308" s="1824"/>
      <c r="R308" s="1824"/>
      <c r="S308" s="1824"/>
      <c r="T308" s="1824"/>
      <c r="U308" s="1824"/>
      <c r="V308" s="1824"/>
      <c r="W308" s="1824"/>
      <c r="X308" s="1824"/>
      <c r="Y308" s="1824"/>
      <c r="Z308" s="1824"/>
      <c r="AA308" s="1824"/>
      <c r="AB308" s="1824"/>
      <c r="AC308" s="1824"/>
      <c r="AD308" s="1824"/>
      <c r="AE308" s="1824"/>
      <c r="AF308" s="1824"/>
      <c r="AG308" s="1824"/>
      <c r="AH308" s="1824"/>
      <c r="AI308" s="1824"/>
      <c r="AJ308" s="1824"/>
      <c r="AK308" s="1824"/>
      <c r="AL308" s="1824"/>
      <c r="AM308" s="1824"/>
      <c r="AN308" s="1824"/>
      <c r="AO308" s="1824"/>
      <c r="AP308" s="1824"/>
      <c r="AQ308" s="1824"/>
      <c r="AR308" s="1824"/>
      <c r="AS308" s="1824"/>
      <c r="AT308" s="1824"/>
      <c r="AU308" s="1825"/>
      <c r="AV308" s="1825"/>
      <c r="AW308" s="1825"/>
      <c r="AX308" s="1825"/>
      <c r="AY308" s="1825"/>
      <c r="AZ308" s="1825"/>
      <c r="BA308" s="1825"/>
      <c r="BB308" s="1825"/>
      <c r="BC308" s="1825"/>
      <c r="BD308" s="1825"/>
      <c r="BE308" s="1825"/>
      <c r="BF308" s="1846"/>
      <c r="BG308" s="1846"/>
      <c r="BH308" s="1846"/>
      <c r="BI308" s="1846"/>
      <c r="BJ308" s="1846"/>
      <c r="BK308" s="1846"/>
      <c r="BL308" s="1846"/>
      <c r="BM308" s="1846"/>
      <c r="BN308" s="1846"/>
      <c r="BO308" s="1846"/>
      <c r="BP308" s="1846"/>
      <c r="BQ308" s="1846"/>
      <c r="BR308" s="1846"/>
      <c r="BS308" s="1846"/>
      <c r="BT308" s="1846"/>
      <c r="BU308" s="1846"/>
      <c r="BV308" s="1846"/>
      <c r="BW308" s="1846"/>
      <c r="BX308" s="1846"/>
      <c r="BY308" s="1846"/>
      <c r="BZ308" s="1846"/>
      <c r="CA308" s="1846"/>
      <c r="CB308" s="1846"/>
      <c r="CC308" s="1846"/>
      <c r="CD308" s="1846"/>
      <c r="CE308" s="1846"/>
      <c r="CF308" s="1846"/>
      <c r="CG308" s="1846"/>
      <c r="CH308" s="1846"/>
      <c r="CI308" s="1846"/>
      <c r="CJ308" s="1846"/>
      <c r="CK308" s="1846"/>
      <c r="CL308" s="1846"/>
      <c r="CM308" s="1846"/>
      <c r="CN308" s="1846"/>
      <c r="CO308" s="1846"/>
      <c r="CP308" s="1846"/>
      <c r="CQ308" s="222"/>
      <c r="CR308" s="222"/>
      <c r="CS308" s="221"/>
    </row>
    <row r="309" spans="1:119" ht="5.25" customHeight="1">
      <c r="A309" s="221"/>
      <c r="B309" s="221"/>
      <c r="C309" s="1824"/>
      <c r="D309" s="1824"/>
      <c r="E309" s="1824"/>
      <c r="F309" s="1824"/>
      <c r="G309" s="1824"/>
      <c r="H309" s="1824"/>
      <c r="I309" s="1824"/>
      <c r="J309" s="1824"/>
      <c r="K309" s="1824"/>
      <c r="L309" s="1824"/>
      <c r="M309" s="1824"/>
      <c r="N309" s="1824"/>
      <c r="O309" s="1824"/>
      <c r="P309" s="1824"/>
      <c r="Q309" s="1824"/>
      <c r="R309" s="1824"/>
      <c r="S309" s="1824"/>
      <c r="T309" s="1824"/>
      <c r="U309" s="1824"/>
      <c r="V309" s="1824"/>
      <c r="W309" s="1824"/>
      <c r="X309" s="1824"/>
      <c r="Y309" s="1824"/>
      <c r="Z309" s="1824"/>
      <c r="AA309" s="1824"/>
      <c r="AB309" s="1824"/>
      <c r="AC309" s="1824"/>
      <c r="AD309" s="1824"/>
      <c r="AE309" s="1824"/>
      <c r="AF309" s="1824"/>
      <c r="AG309" s="1824"/>
      <c r="AH309" s="1824"/>
      <c r="AI309" s="1824"/>
      <c r="AJ309" s="1824"/>
      <c r="AK309" s="1824"/>
      <c r="AL309" s="1824"/>
      <c r="AM309" s="1824"/>
      <c r="AN309" s="1824"/>
      <c r="AO309" s="1824"/>
      <c r="AP309" s="1824"/>
      <c r="AQ309" s="1824"/>
      <c r="AR309" s="1824"/>
      <c r="AS309" s="1824"/>
      <c r="AT309" s="1824"/>
      <c r="AU309" s="1825"/>
      <c r="AV309" s="1825"/>
      <c r="AW309" s="1825"/>
      <c r="AX309" s="1825"/>
      <c r="AY309" s="1825"/>
      <c r="AZ309" s="1825"/>
      <c r="BA309" s="1825"/>
      <c r="BB309" s="1825"/>
      <c r="BC309" s="1825"/>
      <c r="BD309" s="1825"/>
      <c r="BE309" s="1825"/>
      <c r="BF309" s="1846"/>
      <c r="BG309" s="1846"/>
      <c r="BH309" s="1846"/>
      <c r="BI309" s="1846"/>
      <c r="BJ309" s="1846"/>
      <c r="BK309" s="1846"/>
      <c r="BL309" s="1846"/>
      <c r="BM309" s="1846"/>
      <c r="BN309" s="1846"/>
      <c r="BO309" s="1846"/>
      <c r="BP309" s="1846"/>
      <c r="BQ309" s="1846"/>
      <c r="BR309" s="1846"/>
      <c r="BS309" s="1846"/>
      <c r="BT309" s="1846"/>
      <c r="BU309" s="1846"/>
      <c r="BV309" s="1846"/>
      <c r="BW309" s="1846"/>
      <c r="BX309" s="1846"/>
      <c r="BY309" s="1846"/>
      <c r="BZ309" s="1846"/>
      <c r="CA309" s="1846"/>
      <c r="CB309" s="1846"/>
      <c r="CC309" s="1846"/>
      <c r="CD309" s="1846"/>
      <c r="CE309" s="1846"/>
      <c r="CF309" s="1846"/>
      <c r="CG309" s="1846"/>
      <c r="CH309" s="1846"/>
      <c r="CI309" s="1846"/>
      <c r="CJ309" s="1846"/>
      <c r="CK309" s="1846"/>
      <c r="CL309" s="1846"/>
      <c r="CM309" s="1846"/>
      <c r="CN309" s="1846"/>
      <c r="CO309" s="1846"/>
      <c r="CP309" s="1846"/>
      <c r="CQ309" s="222"/>
      <c r="CR309" s="222"/>
      <c r="CS309" s="221"/>
    </row>
    <row r="310" spans="1:119" ht="5.25" customHeight="1">
      <c r="A310" s="221"/>
      <c r="B310" s="221"/>
      <c r="C310" s="1824"/>
      <c r="D310" s="1824"/>
      <c r="E310" s="1824"/>
      <c r="F310" s="1824"/>
      <c r="G310" s="1824"/>
      <c r="H310" s="1824"/>
      <c r="I310" s="1824"/>
      <c r="J310" s="1824"/>
      <c r="K310" s="1824"/>
      <c r="L310" s="1824"/>
      <c r="M310" s="1824"/>
      <c r="N310" s="1824"/>
      <c r="O310" s="1824"/>
      <c r="P310" s="1824"/>
      <c r="Q310" s="1824"/>
      <c r="R310" s="1824"/>
      <c r="S310" s="1824"/>
      <c r="T310" s="1824"/>
      <c r="U310" s="1824"/>
      <c r="V310" s="1824"/>
      <c r="W310" s="1824"/>
      <c r="X310" s="1824"/>
      <c r="Y310" s="1824"/>
      <c r="Z310" s="1824"/>
      <c r="AA310" s="1824"/>
      <c r="AB310" s="1824"/>
      <c r="AC310" s="1824"/>
      <c r="AD310" s="1824"/>
      <c r="AE310" s="1824"/>
      <c r="AF310" s="1824"/>
      <c r="AG310" s="1824"/>
      <c r="AH310" s="1824"/>
      <c r="AI310" s="1824"/>
      <c r="AJ310" s="1824"/>
      <c r="AK310" s="1824"/>
      <c r="AL310" s="1824"/>
      <c r="AM310" s="1824"/>
      <c r="AN310" s="1824"/>
      <c r="AO310" s="1824"/>
      <c r="AP310" s="1824"/>
      <c r="AQ310" s="1824"/>
      <c r="AR310" s="1824"/>
      <c r="AS310" s="1824"/>
      <c r="AT310" s="1824"/>
      <c r="AU310" s="1826"/>
      <c r="AV310" s="1826"/>
      <c r="AW310" s="1826"/>
      <c r="AX310" s="1826"/>
      <c r="AY310" s="1826"/>
      <c r="AZ310" s="1826"/>
      <c r="BA310" s="1826"/>
      <c r="BB310" s="1826"/>
      <c r="BC310" s="1826"/>
      <c r="BD310" s="1826"/>
      <c r="BE310" s="1826"/>
      <c r="BF310" s="1891"/>
      <c r="BG310" s="1891"/>
      <c r="BH310" s="1891"/>
      <c r="BI310" s="1891"/>
      <c r="BJ310" s="1891"/>
      <c r="BK310" s="1891"/>
      <c r="BL310" s="1891"/>
      <c r="BM310" s="1891"/>
      <c r="BN310" s="1891"/>
      <c r="BO310" s="1891"/>
      <c r="BP310" s="1891"/>
      <c r="BQ310" s="1891"/>
      <c r="BR310" s="1891"/>
      <c r="BS310" s="1891"/>
      <c r="BT310" s="1891"/>
      <c r="BU310" s="1891"/>
      <c r="BV310" s="1891"/>
      <c r="BW310" s="1891"/>
      <c r="BX310" s="1891"/>
      <c r="BY310" s="1891"/>
      <c r="BZ310" s="1891"/>
      <c r="CA310" s="1891"/>
      <c r="CB310" s="1891"/>
      <c r="CC310" s="1891"/>
      <c r="CD310" s="1891"/>
      <c r="CE310" s="1891"/>
      <c r="CF310" s="1891"/>
      <c r="CG310" s="1891"/>
      <c r="CH310" s="1891"/>
      <c r="CI310" s="1891"/>
      <c r="CJ310" s="1891"/>
      <c r="CK310" s="1891"/>
      <c r="CL310" s="1891"/>
      <c r="CM310" s="1891"/>
      <c r="CN310" s="1891"/>
      <c r="CO310" s="1891"/>
      <c r="CP310" s="1891"/>
      <c r="CQ310" s="222"/>
      <c r="CR310" s="222"/>
      <c r="CS310" s="221"/>
      <c r="CT310" s="1305" t="s">
        <v>711</v>
      </c>
      <c r="CU310" s="1305"/>
      <c r="CV310" s="1305"/>
      <c r="CW310" s="1305"/>
      <c r="CX310" s="1305"/>
      <c r="CY310" s="1305"/>
      <c r="CZ310" s="1305"/>
      <c r="DA310" s="1305"/>
      <c r="DB310" s="1305"/>
      <c r="DC310" s="1305"/>
      <c r="DD310" s="1305"/>
      <c r="DE310" s="1305"/>
      <c r="DF310" s="1305"/>
      <c r="DG310" s="1305"/>
      <c r="DH310" s="1305"/>
    </row>
    <row r="311" spans="1:119" ht="5.25" customHeight="1">
      <c r="A311" s="221"/>
      <c r="B311" s="221"/>
      <c r="C311" s="1736" t="s">
        <v>14</v>
      </c>
      <c r="D311" s="1621"/>
      <c r="E311" s="1621"/>
      <c r="F311" s="1433" t="str">
        <f>IF(所得控除等!C231="","",所得控除等!C231)</f>
        <v/>
      </c>
      <c r="G311" s="1433"/>
      <c r="H311" s="1433"/>
      <c r="I311" s="1433"/>
      <c r="J311" s="1433"/>
      <c r="K311" s="1433"/>
      <c r="L311" s="1433"/>
      <c r="M311" s="1433"/>
      <c r="N311" s="1433"/>
      <c r="O311" s="1433"/>
      <c r="P311" s="1433"/>
      <c r="Q311" s="1433"/>
      <c r="R311" s="1433"/>
      <c r="S311" s="1433"/>
      <c r="T311" s="1433"/>
      <c r="U311" s="1433"/>
      <c r="V311" s="1433"/>
      <c r="W311" s="1433"/>
      <c r="X311" s="1433"/>
      <c r="Y311" s="1433"/>
      <c r="Z311" s="1892" t="s">
        <v>12</v>
      </c>
      <c r="AA311" s="1880"/>
      <c r="AB311" s="1893"/>
      <c r="AC311" s="1433" t="str">
        <f>IF(所得控除等!L231="","",所得控除等!L231)</f>
        <v/>
      </c>
      <c r="AD311" s="1433"/>
      <c r="AE311" s="1433"/>
      <c r="AF311" s="1433"/>
      <c r="AG311" s="1433"/>
      <c r="AH311" s="1433"/>
      <c r="AI311" s="1739" t="s">
        <v>13</v>
      </c>
      <c r="AJ311" s="1739"/>
      <c r="AK311" s="1739"/>
      <c r="AL311" s="1739"/>
      <c r="AM311" s="1827" t="str">
        <f>IF(OR(所得控除等!H231="",所得控除等!I231="",所得控除等!J231="",所得控除等!K231=""),"",CONCATENATE(所得控除等!H231,所得控除等!I231,"年",所得控除等!J231,"月",所得控除等!K231,"日"))</f>
        <v/>
      </c>
      <c r="AN311" s="1828"/>
      <c r="AO311" s="1828"/>
      <c r="AP311" s="1828"/>
      <c r="AQ311" s="1828"/>
      <c r="AR311" s="1828"/>
      <c r="AS311" s="1828"/>
      <c r="AT311" s="1828"/>
      <c r="AU311" s="1828"/>
      <c r="AV311" s="1828"/>
      <c r="AW311" s="1739" t="s">
        <v>179</v>
      </c>
      <c r="AX311" s="1739"/>
      <c r="AY311" s="1739"/>
      <c r="AZ311" s="1739"/>
      <c r="BA311" s="1739"/>
      <c r="BB311" s="1739"/>
      <c r="BC311" s="1739"/>
      <c r="BD311" s="1827" t="str">
        <f>IF(所得控除等!N231="","",所得控除等!N231)</f>
        <v/>
      </c>
      <c r="BE311" s="1828"/>
      <c r="BF311" s="1828"/>
      <c r="BG311" s="1828"/>
      <c r="BH311" s="1832" t="s">
        <v>204</v>
      </c>
      <c r="BI311" s="1833"/>
      <c r="BJ311" s="1739" t="s">
        <v>172</v>
      </c>
      <c r="BK311" s="1739"/>
      <c r="BL311" s="1739"/>
      <c r="BM311" s="1739"/>
      <c r="BN311" s="1739"/>
      <c r="BO311" s="1739"/>
      <c r="BP311" s="1838" t="str">
        <f>IF(所得控除等!F233="","",所得控除等!F233)</f>
        <v/>
      </c>
      <c r="BQ311" s="1839"/>
      <c r="BR311" s="1839"/>
      <c r="BS311" s="1839"/>
      <c r="BT311" s="1839"/>
      <c r="BU311" s="1839"/>
      <c r="BV311" s="1839"/>
      <c r="BW311" s="1839"/>
      <c r="BX311" s="1839"/>
      <c r="BY311" s="1839"/>
      <c r="BZ311" s="1839"/>
      <c r="CA311" s="1839"/>
      <c r="CB311" s="1839"/>
      <c r="CC311" s="1839"/>
      <c r="CD311" s="1839"/>
      <c r="CE311" s="1839"/>
      <c r="CF311" s="1839"/>
      <c r="CG311" s="1839"/>
      <c r="CH311" s="1839"/>
      <c r="CI311" s="1839"/>
      <c r="CJ311" s="1839"/>
      <c r="CK311" s="1839"/>
      <c r="CL311" s="1839"/>
      <c r="CM311" s="1839"/>
      <c r="CN311" s="1839"/>
      <c r="CO311" s="1839"/>
      <c r="CP311" s="1840"/>
      <c r="CQ311" s="222"/>
      <c r="CR311" s="222"/>
      <c r="CS311" s="221"/>
      <c r="CT311" s="1305"/>
      <c r="CU311" s="1305"/>
      <c r="CV311" s="1305"/>
      <c r="CW311" s="1305"/>
      <c r="CX311" s="1305"/>
      <c r="CY311" s="1305"/>
      <c r="CZ311" s="1305"/>
      <c r="DA311" s="1305"/>
      <c r="DB311" s="1305"/>
      <c r="DC311" s="1305"/>
      <c r="DD311" s="1305"/>
      <c r="DE311" s="1305"/>
      <c r="DF311" s="1305"/>
      <c r="DG311" s="1305"/>
      <c r="DH311" s="1305"/>
    </row>
    <row r="312" spans="1:119" ht="5.25" customHeight="1">
      <c r="A312" s="221"/>
      <c r="B312" s="221"/>
      <c r="C312" s="1685"/>
      <c r="D312" s="1573"/>
      <c r="E312" s="1573"/>
      <c r="F312" s="1378"/>
      <c r="G312" s="1378"/>
      <c r="H312" s="1378"/>
      <c r="I312" s="1378"/>
      <c r="J312" s="1378"/>
      <c r="K312" s="1378"/>
      <c r="L312" s="1378"/>
      <c r="M312" s="1378"/>
      <c r="N312" s="1378"/>
      <c r="O312" s="1378"/>
      <c r="P312" s="1378"/>
      <c r="Q312" s="1378"/>
      <c r="R312" s="1378"/>
      <c r="S312" s="1378"/>
      <c r="T312" s="1378"/>
      <c r="U312" s="1378"/>
      <c r="V312" s="1378"/>
      <c r="W312" s="1378"/>
      <c r="X312" s="1378"/>
      <c r="Y312" s="1378"/>
      <c r="Z312" s="1894"/>
      <c r="AA312" s="1882"/>
      <c r="AB312" s="1895"/>
      <c r="AC312" s="1378"/>
      <c r="AD312" s="1378"/>
      <c r="AE312" s="1378"/>
      <c r="AF312" s="1378"/>
      <c r="AG312" s="1378"/>
      <c r="AH312" s="1378"/>
      <c r="AI312" s="1740"/>
      <c r="AJ312" s="1740"/>
      <c r="AK312" s="1740"/>
      <c r="AL312" s="1740"/>
      <c r="AM312" s="1829"/>
      <c r="AN312" s="1830"/>
      <c r="AO312" s="1830"/>
      <c r="AP312" s="1830"/>
      <c r="AQ312" s="1830"/>
      <c r="AR312" s="1830"/>
      <c r="AS312" s="1830"/>
      <c r="AT312" s="1830"/>
      <c r="AU312" s="1830"/>
      <c r="AV312" s="1830"/>
      <c r="AW312" s="1740"/>
      <c r="AX312" s="1740"/>
      <c r="AY312" s="1740"/>
      <c r="AZ312" s="1740"/>
      <c r="BA312" s="1740"/>
      <c r="BB312" s="1740"/>
      <c r="BC312" s="1740"/>
      <c r="BD312" s="1829"/>
      <c r="BE312" s="1830"/>
      <c r="BF312" s="1830"/>
      <c r="BG312" s="1830"/>
      <c r="BH312" s="1764"/>
      <c r="BI312" s="1834"/>
      <c r="BJ312" s="1740"/>
      <c r="BK312" s="1740"/>
      <c r="BL312" s="1740"/>
      <c r="BM312" s="1740"/>
      <c r="BN312" s="1740"/>
      <c r="BO312" s="1740"/>
      <c r="BP312" s="1389"/>
      <c r="BQ312" s="1390"/>
      <c r="BR312" s="1390"/>
      <c r="BS312" s="1390"/>
      <c r="BT312" s="1390"/>
      <c r="BU312" s="1390"/>
      <c r="BV312" s="1390"/>
      <c r="BW312" s="1390"/>
      <c r="BX312" s="1390"/>
      <c r="BY312" s="1390"/>
      <c r="BZ312" s="1390"/>
      <c r="CA312" s="1390"/>
      <c r="CB312" s="1390"/>
      <c r="CC312" s="1390"/>
      <c r="CD312" s="1390"/>
      <c r="CE312" s="1390"/>
      <c r="CF312" s="1390"/>
      <c r="CG312" s="1390"/>
      <c r="CH312" s="1390"/>
      <c r="CI312" s="1390"/>
      <c r="CJ312" s="1390"/>
      <c r="CK312" s="1390"/>
      <c r="CL312" s="1390"/>
      <c r="CM312" s="1390"/>
      <c r="CN312" s="1390"/>
      <c r="CO312" s="1390"/>
      <c r="CP312" s="1841"/>
      <c r="CQ312" s="222"/>
      <c r="CR312" s="222"/>
      <c r="CS312" s="221"/>
      <c r="CT312" s="1305"/>
      <c r="CU312" s="1305"/>
      <c r="CV312" s="1305"/>
      <c r="CW312" s="1305"/>
      <c r="CX312" s="1305"/>
      <c r="CY312" s="1305"/>
      <c r="CZ312" s="1305"/>
      <c r="DA312" s="1305"/>
      <c r="DB312" s="1305"/>
      <c r="DC312" s="1305"/>
      <c r="DD312" s="1305"/>
      <c r="DE312" s="1305"/>
      <c r="DF312" s="1305"/>
      <c r="DG312" s="1305"/>
      <c r="DH312" s="1305"/>
    </row>
    <row r="313" spans="1:119" ht="5.25" customHeight="1">
      <c r="A313" s="221"/>
      <c r="B313" s="221"/>
      <c r="C313" s="1685"/>
      <c r="D313" s="1573"/>
      <c r="E313" s="1573"/>
      <c r="F313" s="1378"/>
      <c r="G313" s="1378"/>
      <c r="H313" s="1378"/>
      <c r="I313" s="1378"/>
      <c r="J313" s="1378"/>
      <c r="K313" s="1378"/>
      <c r="L313" s="1378"/>
      <c r="M313" s="1378"/>
      <c r="N313" s="1378"/>
      <c r="O313" s="1378"/>
      <c r="P313" s="1378"/>
      <c r="Q313" s="1378"/>
      <c r="R313" s="1378"/>
      <c r="S313" s="1378"/>
      <c r="T313" s="1378"/>
      <c r="U313" s="1378"/>
      <c r="V313" s="1378"/>
      <c r="W313" s="1378"/>
      <c r="X313" s="1378"/>
      <c r="Y313" s="1378"/>
      <c r="Z313" s="1894"/>
      <c r="AA313" s="1882"/>
      <c r="AB313" s="1895"/>
      <c r="AC313" s="1378"/>
      <c r="AD313" s="1378"/>
      <c r="AE313" s="1378"/>
      <c r="AF313" s="1378"/>
      <c r="AG313" s="1378"/>
      <c r="AH313" s="1378"/>
      <c r="AI313" s="1740"/>
      <c r="AJ313" s="1740"/>
      <c r="AK313" s="1740"/>
      <c r="AL313" s="1740"/>
      <c r="AM313" s="1829"/>
      <c r="AN313" s="1830"/>
      <c r="AO313" s="1830"/>
      <c r="AP313" s="1830"/>
      <c r="AQ313" s="1830"/>
      <c r="AR313" s="1830"/>
      <c r="AS313" s="1830"/>
      <c r="AT313" s="1830"/>
      <c r="AU313" s="1830"/>
      <c r="AV313" s="1830"/>
      <c r="AW313" s="1740"/>
      <c r="AX313" s="1740"/>
      <c r="AY313" s="1740"/>
      <c r="AZ313" s="1740"/>
      <c r="BA313" s="1740"/>
      <c r="BB313" s="1740"/>
      <c r="BC313" s="1740"/>
      <c r="BD313" s="1829"/>
      <c r="BE313" s="1830"/>
      <c r="BF313" s="1830"/>
      <c r="BG313" s="1830"/>
      <c r="BH313" s="1764"/>
      <c r="BI313" s="1834"/>
      <c r="BJ313" s="1740"/>
      <c r="BK313" s="1740"/>
      <c r="BL313" s="1740"/>
      <c r="BM313" s="1740"/>
      <c r="BN313" s="1740"/>
      <c r="BO313" s="1740"/>
      <c r="BP313" s="1389"/>
      <c r="BQ313" s="1390"/>
      <c r="BR313" s="1390"/>
      <c r="BS313" s="1390"/>
      <c r="BT313" s="1390"/>
      <c r="BU313" s="1390"/>
      <c r="BV313" s="1390"/>
      <c r="BW313" s="1390"/>
      <c r="BX313" s="1390"/>
      <c r="BY313" s="1390"/>
      <c r="BZ313" s="1390"/>
      <c r="CA313" s="1390"/>
      <c r="CB313" s="1390"/>
      <c r="CC313" s="1390"/>
      <c r="CD313" s="1390"/>
      <c r="CE313" s="1390"/>
      <c r="CF313" s="1390"/>
      <c r="CG313" s="1390"/>
      <c r="CH313" s="1390"/>
      <c r="CI313" s="1390"/>
      <c r="CJ313" s="1390"/>
      <c r="CK313" s="1390"/>
      <c r="CL313" s="1390"/>
      <c r="CM313" s="1390"/>
      <c r="CN313" s="1390"/>
      <c r="CO313" s="1390"/>
      <c r="CP313" s="1841"/>
      <c r="CQ313" s="222"/>
      <c r="CR313" s="222"/>
      <c r="CS313" s="221"/>
      <c r="CT313" s="1305"/>
      <c r="CU313" s="1305"/>
      <c r="CV313" s="1305"/>
      <c r="CW313" s="1305"/>
      <c r="CX313" s="1305"/>
      <c r="CY313" s="1305"/>
      <c r="CZ313" s="1305"/>
      <c r="DA313" s="1305"/>
      <c r="DB313" s="1305"/>
      <c r="DC313" s="1305"/>
      <c r="DD313" s="1305"/>
      <c r="DE313" s="1305"/>
      <c r="DF313" s="1305"/>
      <c r="DG313" s="1305"/>
      <c r="DH313" s="1305"/>
    </row>
    <row r="314" spans="1:119" ht="5.25" customHeight="1">
      <c r="A314" s="221"/>
      <c r="B314" s="221"/>
      <c r="C314" s="1685"/>
      <c r="D314" s="1573"/>
      <c r="E314" s="1573"/>
      <c r="F314" s="1378"/>
      <c r="G314" s="1378"/>
      <c r="H314" s="1378"/>
      <c r="I314" s="1378"/>
      <c r="J314" s="1378"/>
      <c r="K314" s="1378"/>
      <c r="L314" s="1378"/>
      <c r="M314" s="1378"/>
      <c r="N314" s="1378"/>
      <c r="O314" s="1378"/>
      <c r="P314" s="1378"/>
      <c r="Q314" s="1378"/>
      <c r="R314" s="1378"/>
      <c r="S314" s="1378"/>
      <c r="T314" s="1378"/>
      <c r="U314" s="1378"/>
      <c r="V314" s="1378"/>
      <c r="W314" s="1378"/>
      <c r="X314" s="1378"/>
      <c r="Y314" s="1378"/>
      <c r="Z314" s="1896"/>
      <c r="AA314" s="1897"/>
      <c r="AB314" s="1898"/>
      <c r="AC314" s="1378"/>
      <c r="AD314" s="1378"/>
      <c r="AE314" s="1378"/>
      <c r="AF314" s="1378"/>
      <c r="AG314" s="1378"/>
      <c r="AH314" s="1378"/>
      <c r="AI314" s="1740"/>
      <c r="AJ314" s="1740"/>
      <c r="AK314" s="1740"/>
      <c r="AL314" s="1740"/>
      <c r="AM314" s="1829"/>
      <c r="AN314" s="1830"/>
      <c r="AO314" s="1830"/>
      <c r="AP314" s="1830"/>
      <c r="AQ314" s="1830"/>
      <c r="AR314" s="1830"/>
      <c r="AS314" s="1830"/>
      <c r="AT314" s="1830"/>
      <c r="AU314" s="1830"/>
      <c r="AV314" s="1830"/>
      <c r="AW314" s="1837"/>
      <c r="AX314" s="1837"/>
      <c r="AY314" s="1837"/>
      <c r="AZ314" s="1837"/>
      <c r="BA314" s="1837"/>
      <c r="BB314" s="1837"/>
      <c r="BC314" s="1837"/>
      <c r="BD314" s="1831"/>
      <c r="BE314" s="1468"/>
      <c r="BF314" s="1468"/>
      <c r="BG314" s="1468"/>
      <c r="BH314" s="1835"/>
      <c r="BI314" s="1836"/>
      <c r="BJ314" s="1837"/>
      <c r="BK314" s="1837"/>
      <c r="BL314" s="1837"/>
      <c r="BM314" s="1837"/>
      <c r="BN314" s="1837"/>
      <c r="BO314" s="1837"/>
      <c r="BP314" s="1842"/>
      <c r="BQ314" s="1843"/>
      <c r="BR314" s="1843"/>
      <c r="BS314" s="1843"/>
      <c r="BT314" s="1843"/>
      <c r="BU314" s="1843"/>
      <c r="BV314" s="1843"/>
      <c r="BW314" s="1843"/>
      <c r="BX314" s="1843"/>
      <c r="BY314" s="1843"/>
      <c r="BZ314" s="1843"/>
      <c r="CA314" s="1843"/>
      <c r="CB314" s="1843"/>
      <c r="CC314" s="1843"/>
      <c r="CD314" s="1843"/>
      <c r="CE314" s="1843"/>
      <c r="CF314" s="1843"/>
      <c r="CG314" s="1843"/>
      <c r="CH314" s="1843"/>
      <c r="CI314" s="1843"/>
      <c r="CJ314" s="1843"/>
      <c r="CK314" s="1843"/>
      <c r="CL314" s="1843"/>
      <c r="CM314" s="1843"/>
      <c r="CN314" s="1843"/>
      <c r="CO314" s="1843"/>
      <c r="CP314" s="1844"/>
      <c r="CQ314" s="222"/>
      <c r="CR314" s="222"/>
      <c r="CS314" s="221"/>
      <c r="CT314" s="1305" t="s">
        <v>810</v>
      </c>
      <c r="CU314" s="1305"/>
      <c r="CV314" s="1305"/>
      <c r="CW314" s="1305"/>
      <c r="CX314" s="1305"/>
      <c r="CY314" s="1305"/>
      <c r="CZ314" s="1305"/>
      <c r="DA314" s="1305"/>
      <c r="DB314" s="1305"/>
      <c r="DC314" s="1305"/>
      <c r="DD314" s="1305"/>
      <c r="DE314" s="1305"/>
      <c r="DF314" s="1305"/>
      <c r="DG314" s="1305"/>
      <c r="DH314" s="1305"/>
      <c r="DI314" s="1305"/>
      <c r="DJ314" s="1305"/>
      <c r="DK314" s="1305"/>
      <c r="DL314" s="1305"/>
      <c r="DM314" s="1305"/>
      <c r="DN314" s="1305"/>
      <c r="DO314" s="1305"/>
    </row>
    <row r="315" spans="1:119" ht="5.25" customHeight="1">
      <c r="A315" s="221"/>
      <c r="B315" s="221"/>
      <c r="C315" s="1872"/>
      <c r="D315" s="1762"/>
      <c r="E315" s="1762"/>
      <c r="F315" s="1875" t="str">
        <f>IF(所得控除等!Q231="","",所得控除等!Q231)</f>
        <v/>
      </c>
      <c r="G315" s="1875"/>
      <c r="H315" s="1875"/>
      <c r="I315" s="1875"/>
      <c r="J315" s="1875"/>
      <c r="K315" s="1875"/>
      <c r="L315" s="1875"/>
      <c r="M315" s="1875"/>
      <c r="N315" s="1875"/>
      <c r="O315" s="1875"/>
      <c r="P315" s="1875"/>
      <c r="Q315" s="1875"/>
      <c r="R315" s="1875"/>
      <c r="S315" s="1875"/>
      <c r="T315" s="1875"/>
      <c r="U315" s="1875"/>
      <c r="V315" s="1875"/>
      <c r="W315" s="1875"/>
      <c r="X315" s="1875"/>
      <c r="Y315" s="1875"/>
      <c r="Z315" s="1875"/>
      <c r="AA315" s="1875"/>
      <c r="AB315" s="1875"/>
      <c r="AC315" s="1875"/>
      <c r="AD315" s="1875"/>
      <c r="AE315" s="1875"/>
      <c r="AF315" s="1875"/>
      <c r="AG315" s="1875"/>
      <c r="AH315" s="1875"/>
      <c r="AI315" s="1875"/>
      <c r="AJ315" s="1875"/>
      <c r="AK315" s="1875"/>
      <c r="AL315" s="1875"/>
      <c r="AM315" s="1875"/>
      <c r="AN315" s="1875"/>
      <c r="AO315" s="1875"/>
      <c r="AP315" s="1875"/>
      <c r="AQ315" s="1875"/>
      <c r="AR315" s="1875"/>
      <c r="AS315" s="1876"/>
      <c r="AT315" s="1879"/>
      <c r="AU315" s="1880"/>
      <c r="AV315" s="1880"/>
      <c r="AW315" s="1880"/>
      <c r="AX315" s="1880"/>
      <c r="AY315" s="1880"/>
      <c r="AZ315" s="1880"/>
      <c r="BA315" s="1880"/>
      <c r="BB315" s="1880"/>
      <c r="BC315" s="1880"/>
      <c r="BD315" s="1880"/>
      <c r="BE315" s="1880"/>
      <c r="BF315" s="1880"/>
      <c r="BG315" s="1880"/>
      <c r="BH315" s="1880"/>
      <c r="BI315" s="1880"/>
      <c r="BJ315" s="1880"/>
      <c r="BK315" s="1880"/>
      <c r="BL315" s="1880"/>
      <c r="BM315" s="1880"/>
      <c r="BN315" s="1880"/>
      <c r="BO315" s="1880"/>
      <c r="BP315" s="1880"/>
      <c r="BQ315" s="1880"/>
      <c r="BR315" s="1880"/>
      <c r="BS315" s="1880"/>
      <c r="BT315" s="1880"/>
      <c r="BU315" s="1880"/>
      <c r="BV315" s="1880"/>
      <c r="BW315" s="1880"/>
      <c r="BX315" s="1880"/>
      <c r="BY315" s="1880"/>
      <c r="BZ315" s="1880"/>
      <c r="CA315" s="1880"/>
      <c r="CB315" s="1880"/>
      <c r="CC315" s="1880"/>
      <c r="CD315" s="1880"/>
      <c r="CE315" s="1880"/>
      <c r="CF315" s="1880"/>
      <c r="CG315" s="1880"/>
      <c r="CH315" s="1880"/>
      <c r="CI315" s="1880"/>
      <c r="CJ315" s="1880"/>
      <c r="CK315" s="1880"/>
      <c r="CL315" s="1880"/>
      <c r="CM315" s="1880"/>
      <c r="CN315" s="1880"/>
      <c r="CO315" s="1880"/>
      <c r="CP315" s="1880"/>
      <c r="CQ315" s="222"/>
      <c r="CR315" s="222"/>
      <c r="CS315" s="221"/>
      <c r="CT315" s="1305"/>
      <c r="CU315" s="1305"/>
      <c r="CV315" s="1305"/>
      <c r="CW315" s="1305"/>
      <c r="CX315" s="1305"/>
      <c r="CY315" s="1305"/>
      <c r="CZ315" s="1305"/>
      <c r="DA315" s="1305"/>
      <c r="DB315" s="1305"/>
      <c r="DC315" s="1305"/>
      <c r="DD315" s="1305"/>
      <c r="DE315" s="1305"/>
      <c r="DF315" s="1305"/>
      <c r="DG315" s="1305"/>
      <c r="DH315" s="1305"/>
      <c r="DI315" s="1305"/>
      <c r="DJ315" s="1305"/>
      <c r="DK315" s="1305"/>
      <c r="DL315" s="1305"/>
      <c r="DM315" s="1305"/>
      <c r="DN315" s="1305"/>
      <c r="DO315" s="1305"/>
    </row>
    <row r="316" spans="1:119" ht="5.25" customHeight="1">
      <c r="A316" s="221"/>
      <c r="B316" s="221"/>
      <c r="C316" s="1873"/>
      <c r="D316" s="1764"/>
      <c r="E316" s="1764"/>
      <c r="F316" s="1875"/>
      <c r="G316" s="1875"/>
      <c r="H316" s="1875"/>
      <c r="I316" s="1875"/>
      <c r="J316" s="1875"/>
      <c r="K316" s="1875"/>
      <c r="L316" s="1875"/>
      <c r="M316" s="1875"/>
      <c r="N316" s="1875"/>
      <c r="O316" s="1875"/>
      <c r="P316" s="1875"/>
      <c r="Q316" s="1875"/>
      <c r="R316" s="1875"/>
      <c r="S316" s="1875"/>
      <c r="T316" s="1875"/>
      <c r="U316" s="1875"/>
      <c r="V316" s="1875"/>
      <c r="W316" s="1875"/>
      <c r="X316" s="1875"/>
      <c r="Y316" s="1875"/>
      <c r="Z316" s="1875"/>
      <c r="AA316" s="1875"/>
      <c r="AB316" s="1875"/>
      <c r="AC316" s="1875"/>
      <c r="AD316" s="1875"/>
      <c r="AE316" s="1875"/>
      <c r="AF316" s="1875"/>
      <c r="AG316" s="1875"/>
      <c r="AH316" s="1875"/>
      <c r="AI316" s="1875"/>
      <c r="AJ316" s="1875"/>
      <c r="AK316" s="1875"/>
      <c r="AL316" s="1875"/>
      <c r="AM316" s="1875"/>
      <c r="AN316" s="1875"/>
      <c r="AO316" s="1875"/>
      <c r="AP316" s="1875"/>
      <c r="AQ316" s="1875"/>
      <c r="AR316" s="1875"/>
      <c r="AS316" s="1876"/>
      <c r="AT316" s="1881"/>
      <c r="AU316" s="1882"/>
      <c r="AV316" s="1882"/>
      <c r="AW316" s="1882"/>
      <c r="AX316" s="1882"/>
      <c r="AY316" s="1882"/>
      <c r="AZ316" s="1882"/>
      <c r="BA316" s="1882"/>
      <c r="BB316" s="1882"/>
      <c r="BC316" s="1882"/>
      <c r="BD316" s="1882"/>
      <c r="BE316" s="1882"/>
      <c r="BF316" s="1882"/>
      <c r="BG316" s="1882"/>
      <c r="BH316" s="1882"/>
      <c r="BI316" s="1882"/>
      <c r="BJ316" s="1882"/>
      <c r="BK316" s="1882"/>
      <c r="BL316" s="1882"/>
      <c r="BM316" s="1882"/>
      <c r="BN316" s="1882"/>
      <c r="BO316" s="1882"/>
      <c r="BP316" s="1882"/>
      <c r="BQ316" s="1882"/>
      <c r="BR316" s="1882"/>
      <c r="BS316" s="1882"/>
      <c r="BT316" s="1882"/>
      <c r="BU316" s="1882"/>
      <c r="BV316" s="1882"/>
      <c r="BW316" s="1882"/>
      <c r="BX316" s="1882"/>
      <c r="BY316" s="1882"/>
      <c r="BZ316" s="1882"/>
      <c r="CA316" s="1882"/>
      <c r="CB316" s="1882"/>
      <c r="CC316" s="1882"/>
      <c r="CD316" s="1882"/>
      <c r="CE316" s="1882"/>
      <c r="CF316" s="1882"/>
      <c r="CG316" s="1882"/>
      <c r="CH316" s="1882"/>
      <c r="CI316" s="1882"/>
      <c r="CJ316" s="1882"/>
      <c r="CK316" s="1882"/>
      <c r="CL316" s="1882"/>
      <c r="CM316" s="1882"/>
      <c r="CN316" s="1882"/>
      <c r="CO316" s="1882"/>
      <c r="CP316" s="1882"/>
      <c r="CQ316" s="222"/>
      <c r="CR316" s="222"/>
      <c r="CS316" s="221"/>
      <c r="CT316" s="1305"/>
      <c r="CU316" s="1305"/>
      <c r="CV316" s="1305"/>
      <c r="CW316" s="1305"/>
      <c r="CX316" s="1305"/>
      <c r="CY316" s="1305"/>
      <c r="CZ316" s="1305"/>
      <c r="DA316" s="1305"/>
      <c r="DB316" s="1305"/>
      <c r="DC316" s="1305"/>
      <c r="DD316" s="1305"/>
      <c r="DE316" s="1305"/>
      <c r="DF316" s="1305"/>
      <c r="DG316" s="1305"/>
      <c r="DH316" s="1305"/>
      <c r="DI316" s="1305"/>
      <c r="DJ316" s="1305"/>
      <c r="DK316" s="1305"/>
      <c r="DL316" s="1305"/>
      <c r="DM316" s="1305"/>
      <c r="DN316" s="1305"/>
      <c r="DO316" s="1305"/>
    </row>
    <row r="317" spans="1:119" ht="5.25" customHeight="1">
      <c r="A317" s="221"/>
      <c r="B317" s="221"/>
      <c r="C317" s="1874"/>
      <c r="D317" s="1835"/>
      <c r="E317" s="1835"/>
      <c r="F317" s="1877"/>
      <c r="G317" s="1877"/>
      <c r="H317" s="1877"/>
      <c r="I317" s="1877"/>
      <c r="J317" s="1877"/>
      <c r="K317" s="1877"/>
      <c r="L317" s="1877"/>
      <c r="M317" s="1877"/>
      <c r="N317" s="1877"/>
      <c r="O317" s="1877"/>
      <c r="P317" s="1877"/>
      <c r="Q317" s="1877"/>
      <c r="R317" s="1877"/>
      <c r="S317" s="1877"/>
      <c r="T317" s="1877"/>
      <c r="U317" s="1877"/>
      <c r="V317" s="1877"/>
      <c r="W317" s="1877"/>
      <c r="X317" s="1877"/>
      <c r="Y317" s="1877"/>
      <c r="Z317" s="1877"/>
      <c r="AA317" s="1877"/>
      <c r="AB317" s="1877"/>
      <c r="AC317" s="1877"/>
      <c r="AD317" s="1877"/>
      <c r="AE317" s="1877"/>
      <c r="AF317" s="1877"/>
      <c r="AG317" s="1877"/>
      <c r="AH317" s="1877"/>
      <c r="AI317" s="1877"/>
      <c r="AJ317" s="1877"/>
      <c r="AK317" s="1877"/>
      <c r="AL317" s="1877"/>
      <c r="AM317" s="1877"/>
      <c r="AN317" s="1877"/>
      <c r="AO317" s="1877"/>
      <c r="AP317" s="1877"/>
      <c r="AQ317" s="1877"/>
      <c r="AR317" s="1877"/>
      <c r="AS317" s="1878"/>
      <c r="AT317" s="1881"/>
      <c r="AU317" s="1882"/>
      <c r="AV317" s="1882"/>
      <c r="AW317" s="1882"/>
      <c r="AX317" s="1882"/>
      <c r="AY317" s="1882"/>
      <c r="AZ317" s="1882"/>
      <c r="BA317" s="1882"/>
      <c r="BB317" s="1882"/>
      <c r="BC317" s="1882"/>
      <c r="BD317" s="1882"/>
      <c r="BE317" s="1882"/>
      <c r="BF317" s="1882"/>
      <c r="BG317" s="1882"/>
      <c r="BH317" s="1882"/>
      <c r="BI317" s="1882"/>
      <c r="BJ317" s="1882"/>
      <c r="BK317" s="1882"/>
      <c r="BL317" s="1882"/>
      <c r="BM317" s="1882"/>
      <c r="BN317" s="1882"/>
      <c r="BO317" s="1882"/>
      <c r="BP317" s="1882"/>
      <c r="BQ317" s="1882"/>
      <c r="BR317" s="1882"/>
      <c r="BS317" s="1882"/>
      <c r="BT317" s="1882"/>
      <c r="BU317" s="1882"/>
      <c r="BV317" s="1882"/>
      <c r="BW317" s="1882"/>
      <c r="BX317" s="1882"/>
      <c r="BY317" s="1882"/>
      <c r="BZ317" s="1882"/>
      <c r="CA317" s="1882"/>
      <c r="CB317" s="1882"/>
      <c r="CC317" s="1882"/>
      <c r="CD317" s="1882"/>
      <c r="CE317" s="1882"/>
      <c r="CF317" s="1882"/>
      <c r="CG317" s="1882"/>
      <c r="CH317" s="1882"/>
      <c r="CI317" s="1882"/>
      <c r="CJ317" s="1882"/>
      <c r="CK317" s="1882"/>
      <c r="CL317" s="1882"/>
      <c r="CM317" s="1882"/>
      <c r="CN317" s="1882"/>
      <c r="CO317" s="1882"/>
      <c r="CP317" s="1882"/>
      <c r="CQ317" s="222"/>
      <c r="CR317" s="222"/>
      <c r="CS317" s="221"/>
      <c r="CT317" s="1305"/>
      <c r="CU317" s="1305"/>
      <c r="CV317" s="1305"/>
      <c r="CW317" s="1305"/>
      <c r="CX317" s="1305"/>
      <c r="CY317" s="1305"/>
      <c r="CZ317" s="1305"/>
      <c r="DA317" s="1305"/>
      <c r="DB317" s="1305"/>
      <c r="DC317" s="1305"/>
      <c r="DD317" s="1305"/>
      <c r="DE317" s="1305"/>
      <c r="DF317" s="1305"/>
      <c r="DG317" s="1305"/>
      <c r="DH317" s="1305"/>
      <c r="DI317" s="1305"/>
      <c r="DJ317" s="1305"/>
      <c r="DK317" s="1305"/>
      <c r="DL317" s="1305"/>
      <c r="DM317" s="1305"/>
      <c r="DN317" s="1305"/>
      <c r="DO317" s="1305"/>
    </row>
    <row r="318" spans="1:119" ht="4.5" customHeight="1"/>
  </sheetData>
  <sheetProtection algorithmName="SHA-512" hashValue="E88CAwVGfxYDXDEtfzTwzpW1QiZDK9xTDGhxMAm7P2AYIJR6bSXqqu9d2YTVJ7q74wEbXduoq1PwtijSwusl2A==" saltValue="ec8ljKv/VGkNDw1A9020jg==" spinCount="100000" sheet="1" objects="1" scenarios="1"/>
  <mergeCells count="748">
    <mergeCell ref="CT150:DH153"/>
    <mergeCell ref="CQ1:CS37"/>
    <mergeCell ref="Q197:AB201"/>
    <mergeCell ref="Q202:AB206"/>
    <mergeCell ref="AC197:AD201"/>
    <mergeCell ref="AC202:AD206"/>
    <mergeCell ref="E140:BH141"/>
    <mergeCell ref="E142:BE143"/>
    <mergeCell ref="CD161:CN178"/>
    <mergeCell ref="CO161:CP178"/>
    <mergeCell ref="AO204:BC206"/>
    <mergeCell ref="BD204:BV206"/>
    <mergeCell ref="BW204:CP206"/>
    <mergeCell ref="BQ199:CC202"/>
    <mergeCell ref="AG200:BP203"/>
    <mergeCell ref="C202:P206"/>
    <mergeCell ref="BQ203:CP203"/>
    <mergeCell ref="AG204:AN206"/>
    <mergeCell ref="O191:R193"/>
    <mergeCell ref="S191:AB193"/>
    <mergeCell ref="AC191:AD193"/>
    <mergeCell ref="AG193:AN195"/>
    <mergeCell ref="AO193:BC195"/>
    <mergeCell ref="BQ187:CA189"/>
    <mergeCell ref="C315:E317"/>
    <mergeCell ref="F315:AS317"/>
    <mergeCell ref="AT315:CP317"/>
    <mergeCell ref="CD199:CO202"/>
    <mergeCell ref="X17:AZ20"/>
    <mergeCell ref="N60:Q61"/>
    <mergeCell ref="R60:AB61"/>
    <mergeCell ref="AC62:AK64"/>
    <mergeCell ref="AC65:AK66"/>
    <mergeCell ref="AL62:AQ63"/>
    <mergeCell ref="AR62:BC63"/>
    <mergeCell ref="AP60:BC61"/>
    <mergeCell ref="AL60:AO61"/>
    <mergeCell ref="AN301:AO304"/>
    <mergeCell ref="BF303:CP310"/>
    <mergeCell ref="C305:AO307"/>
    <mergeCell ref="C308:AT310"/>
    <mergeCell ref="C311:E314"/>
    <mergeCell ref="F311:Y314"/>
    <mergeCell ref="Z311:AB314"/>
    <mergeCell ref="AC311:AH314"/>
    <mergeCell ref="AI311:AL314"/>
    <mergeCell ref="AM311:AV314"/>
    <mergeCell ref="AW311:BC314"/>
    <mergeCell ref="BD311:BG314"/>
    <mergeCell ref="BH311:BI314"/>
    <mergeCell ref="BJ311:BO314"/>
    <mergeCell ref="BP311:CP314"/>
    <mergeCell ref="C286:CP287"/>
    <mergeCell ref="BF288:CP290"/>
    <mergeCell ref="C291:AT296"/>
    <mergeCell ref="BF291:BZ293"/>
    <mergeCell ref="CA291:CN293"/>
    <mergeCell ref="CO291:CP293"/>
    <mergeCell ref="BF294:BZ296"/>
    <mergeCell ref="CA294:CN296"/>
    <mergeCell ref="CO294:CP296"/>
    <mergeCell ref="C297:U300"/>
    <mergeCell ref="V297:AM300"/>
    <mergeCell ref="AN297:AO300"/>
    <mergeCell ref="AP297:AT307"/>
    <mergeCell ref="BF297:BP302"/>
    <mergeCell ref="BQ297:BZ299"/>
    <mergeCell ref="CA297:CN299"/>
    <mergeCell ref="CO297:CP299"/>
    <mergeCell ref="BQ300:BZ302"/>
    <mergeCell ref="CA300:CN302"/>
    <mergeCell ref="CO300:CP302"/>
    <mergeCell ref="C301:U304"/>
    <mergeCell ref="V301:AM304"/>
    <mergeCell ref="C278:D281"/>
    <mergeCell ref="E278:G281"/>
    <mergeCell ref="H278:AA281"/>
    <mergeCell ref="AB278:AE281"/>
    <mergeCell ref="AF278:BC281"/>
    <mergeCell ref="BD278:BG281"/>
    <mergeCell ref="BH278:CP281"/>
    <mergeCell ref="C282:D285"/>
    <mergeCell ref="E282:G285"/>
    <mergeCell ref="H282:AA285"/>
    <mergeCell ref="AB282:AE285"/>
    <mergeCell ref="AF282:BC285"/>
    <mergeCell ref="BD282:BG285"/>
    <mergeCell ref="BH282:CP285"/>
    <mergeCell ref="C288:BE290"/>
    <mergeCell ref="AU291:BE310"/>
    <mergeCell ref="C269:CP270"/>
    <mergeCell ref="C271:CP273"/>
    <mergeCell ref="C274:D277"/>
    <mergeCell ref="E274:G277"/>
    <mergeCell ref="H274:AA277"/>
    <mergeCell ref="AB274:AE277"/>
    <mergeCell ref="AF274:BC277"/>
    <mergeCell ref="BD274:BG277"/>
    <mergeCell ref="BH274:CP277"/>
    <mergeCell ref="BW262:CC265"/>
    <mergeCell ref="CD262:CP263"/>
    <mergeCell ref="E263:G265"/>
    <mergeCell ref="H263:AV265"/>
    <mergeCell ref="AW263:AY265"/>
    <mergeCell ref="AZ263:BG265"/>
    <mergeCell ref="BH263:BT265"/>
    <mergeCell ref="CD264:CP265"/>
    <mergeCell ref="C266:D268"/>
    <mergeCell ref="E266:AF268"/>
    <mergeCell ref="AG266:BC268"/>
    <mergeCell ref="BD266:BJ268"/>
    <mergeCell ref="BK266:BT268"/>
    <mergeCell ref="BW266:CP268"/>
    <mergeCell ref="C259:D265"/>
    <mergeCell ref="E259:G262"/>
    <mergeCell ref="H259:AA262"/>
    <mergeCell ref="AB259:AE262"/>
    <mergeCell ref="AF259:AK262"/>
    <mergeCell ref="AL259:AO262"/>
    <mergeCell ref="AP259:BC262"/>
    <mergeCell ref="BD259:BJ262"/>
    <mergeCell ref="BK259:BT262"/>
    <mergeCell ref="BW254:BZ261"/>
    <mergeCell ref="CA254:CP257"/>
    <mergeCell ref="E256:G258"/>
    <mergeCell ref="H256:AV258"/>
    <mergeCell ref="AW256:AY258"/>
    <mergeCell ref="AZ256:BG258"/>
    <mergeCell ref="BH256:BT258"/>
    <mergeCell ref="CA258:CM261"/>
    <mergeCell ref="CN258:CP261"/>
    <mergeCell ref="H249:AV251"/>
    <mergeCell ref="AW249:AY251"/>
    <mergeCell ref="AZ249:BG251"/>
    <mergeCell ref="BH249:BT251"/>
    <mergeCell ref="C252:D258"/>
    <mergeCell ref="E252:G255"/>
    <mergeCell ref="H252:AA255"/>
    <mergeCell ref="AB252:AE255"/>
    <mergeCell ref="AF252:AK255"/>
    <mergeCell ref="AL252:AO255"/>
    <mergeCell ref="AP252:BC255"/>
    <mergeCell ref="BD252:BJ255"/>
    <mergeCell ref="BK252:BT255"/>
    <mergeCell ref="C237:BE241"/>
    <mergeCell ref="BF237:BX239"/>
    <mergeCell ref="BY237:BZ239"/>
    <mergeCell ref="CA237:CN239"/>
    <mergeCell ref="CO237:CP239"/>
    <mergeCell ref="BF240:CP241"/>
    <mergeCell ref="C242:BT244"/>
    <mergeCell ref="BU242:BV268"/>
    <mergeCell ref="BW242:CP244"/>
    <mergeCell ref="C245:D251"/>
    <mergeCell ref="E245:G248"/>
    <mergeCell ref="H245:AA248"/>
    <mergeCell ref="AB245:AE248"/>
    <mergeCell ref="AF245:AK248"/>
    <mergeCell ref="AL245:AO248"/>
    <mergeCell ref="AP245:BC248"/>
    <mergeCell ref="BD245:BJ248"/>
    <mergeCell ref="BK245:BT248"/>
    <mergeCell ref="BW245:CC247"/>
    <mergeCell ref="CD245:CM247"/>
    <mergeCell ref="CN245:CP247"/>
    <mergeCell ref="BW248:CC253"/>
    <mergeCell ref="CD248:CP253"/>
    <mergeCell ref="E249:G251"/>
    <mergeCell ref="AF231:AR233"/>
    <mergeCell ref="AS231:AT233"/>
    <mergeCell ref="AU231:BG233"/>
    <mergeCell ref="BH231:BI233"/>
    <mergeCell ref="BY231:BZ233"/>
    <mergeCell ref="CA231:CN233"/>
    <mergeCell ref="CO231:CP233"/>
    <mergeCell ref="C234:P236"/>
    <mergeCell ref="Q234:AC236"/>
    <mergeCell ref="AD234:AE236"/>
    <mergeCell ref="AF234:AR236"/>
    <mergeCell ref="AS234:AT236"/>
    <mergeCell ref="AU234:BG236"/>
    <mergeCell ref="BH234:BI236"/>
    <mergeCell ref="BJ234:BV236"/>
    <mergeCell ref="BW234:BX236"/>
    <mergeCell ref="BY234:BZ236"/>
    <mergeCell ref="CA234:CN236"/>
    <mergeCell ref="CO234:CP236"/>
    <mergeCell ref="C219:CP220"/>
    <mergeCell ref="C221:CP223"/>
    <mergeCell ref="C224:P227"/>
    <mergeCell ref="Q224:AE227"/>
    <mergeCell ref="AF224:AT227"/>
    <mergeCell ref="AU224:BI227"/>
    <mergeCell ref="BJ224:BX227"/>
    <mergeCell ref="BY224:CP227"/>
    <mergeCell ref="C228:I233"/>
    <mergeCell ref="J228:P230"/>
    <mergeCell ref="Q228:AC230"/>
    <mergeCell ref="AD228:AE230"/>
    <mergeCell ref="AF228:AR230"/>
    <mergeCell ref="AS228:AT230"/>
    <mergeCell ref="AU228:BG230"/>
    <mergeCell ref="BH228:BI230"/>
    <mergeCell ref="BJ228:BV233"/>
    <mergeCell ref="BW228:BX233"/>
    <mergeCell ref="BY228:BZ230"/>
    <mergeCell ref="CA228:CN230"/>
    <mergeCell ref="CO228:CP230"/>
    <mergeCell ref="J231:P233"/>
    <mergeCell ref="Q231:AC233"/>
    <mergeCell ref="AD231:AE233"/>
    <mergeCell ref="C211:N214"/>
    <mergeCell ref="O211:AD214"/>
    <mergeCell ref="AG211:AN214"/>
    <mergeCell ref="AO211:BC214"/>
    <mergeCell ref="BD211:BT214"/>
    <mergeCell ref="BU211:BV214"/>
    <mergeCell ref="BW211:CN214"/>
    <mergeCell ref="CO211:CP214"/>
    <mergeCell ref="C215:N218"/>
    <mergeCell ref="O215:AD218"/>
    <mergeCell ref="AG215:AN218"/>
    <mergeCell ref="AO215:BC218"/>
    <mergeCell ref="BD215:BT218"/>
    <mergeCell ref="BU215:BV218"/>
    <mergeCell ref="BW215:CN218"/>
    <mergeCell ref="CO215:CP218"/>
    <mergeCell ref="CO207:CP210"/>
    <mergeCell ref="CO193:CP195"/>
    <mergeCell ref="C194:D196"/>
    <mergeCell ref="E194:L196"/>
    <mergeCell ref="M194:N196"/>
    <mergeCell ref="O194:R196"/>
    <mergeCell ref="S194:AB196"/>
    <mergeCell ref="AC194:AD196"/>
    <mergeCell ref="AG196:AN198"/>
    <mergeCell ref="AO196:BC198"/>
    <mergeCell ref="BD196:BP198"/>
    <mergeCell ref="BQ196:CA198"/>
    <mergeCell ref="CB196:CC198"/>
    <mergeCell ref="CD196:CN198"/>
    <mergeCell ref="CO196:CP198"/>
    <mergeCell ref="C197:P201"/>
    <mergeCell ref="AG199:BP199"/>
    <mergeCell ref="BD193:BP195"/>
    <mergeCell ref="CB187:CC189"/>
    <mergeCell ref="CD187:CN189"/>
    <mergeCell ref="C207:N210"/>
    <mergeCell ref="O207:AD210"/>
    <mergeCell ref="AG207:AN210"/>
    <mergeCell ref="AO207:BC210"/>
    <mergeCell ref="BD207:BT210"/>
    <mergeCell ref="BU207:BV210"/>
    <mergeCell ref="BW207:CN210"/>
    <mergeCell ref="CO187:CP189"/>
    <mergeCell ref="C188:D190"/>
    <mergeCell ref="E188:L190"/>
    <mergeCell ref="M188:N190"/>
    <mergeCell ref="O188:R190"/>
    <mergeCell ref="S188:AB190"/>
    <mergeCell ref="AC188:AD190"/>
    <mergeCell ref="AG190:AN192"/>
    <mergeCell ref="AO190:BC192"/>
    <mergeCell ref="BD190:BP192"/>
    <mergeCell ref="BQ190:CA192"/>
    <mergeCell ref="CB190:CC192"/>
    <mergeCell ref="CD190:CN192"/>
    <mergeCell ref="CO190:CP192"/>
    <mergeCell ref="C191:D193"/>
    <mergeCell ref="E191:L193"/>
    <mergeCell ref="M191:N193"/>
    <mergeCell ref="BQ193:CA195"/>
    <mergeCell ref="CB193:CC195"/>
    <mergeCell ref="CD193:CN195"/>
    <mergeCell ref="AC185:AD187"/>
    <mergeCell ref="AG187:AN189"/>
    <mergeCell ref="AO187:BC189"/>
    <mergeCell ref="BD187:BP189"/>
    <mergeCell ref="C179:D181"/>
    <mergeCell ref="E179:L181"/>
    <mergeCell ref="M179:N181"/>
    <mergeCell ref="O179:R181"/>
    <mergeCell ref="S179:AB181"/>
    <mergeCell ref="AC179:AD181"/>
    <mergeCell ref="AG179:CP179"/>
    <mergeCell ref="AG180:CP182"/>
    <mergeCell ref="C182:D184"/>
    <mergeCell ref="E182:L184"/>
    <mergeCell ref="M182:N184"/>
    <mergeCell ref="O182:R184"/>
    <mergeCell ref="S182:AB184"/>
    <mergeCell ref="AC182:AD184"/>
    <mergeCell ref="AG183:AN186"/>
    <mergeCell ref="AO183:BC186"/>
    <mergeCell ref="BD183:BP186"/>
    <mergeCell ref="BQ183:CC186"/>
    <mergeCell ref="CD183:CP186"/>
    <mergeCell ref="C185:D187"/>
    <mergeCell ref="E185:L187"/>
    <mergeCell ref="M185:N187"/>
    <mergeCell ref="O185:R187"/>
    <mergeCell ref="S185:AB187"/>
    <mergeCell ref="BO173:BP175"/>
    <mergeCell ref="BQ173:CA175"/>
    <mergeCell ref="CB173:CC175"/>
    <mergeCell ref="C176:D178"/>
    <mergeCell ref="E176:L178"/>
    <mergeCell ref="M176:N178"/>
    <mergeCell ref="O176:R178"/>
    <mergeCell ref="S176:AB178"/>
    <mergeCell ref="AC176:AD178"/>
    <mergeCell ref="AG176:AN178"/>
    <mergeCell ref="AO176:BC178"/>
    <mergeCell ref="BD176:BN178"/>
    <mergeCell ref="BO176:BP178"/>
    <mergeCell ref="BQ176:CA178"/>
    <mergeCell ref="CB176:CC178"/>
    <mergeCell ref="C173:D175"/>
    <mergeCell ref="E173:L175"/>
    <mergeCell ref="M173:N175"/>
    <mergeCell ref="O173:R175"/>
    <mergeCell ref="S173:AB175"/>
    <mergeCell ref="AC173:AD175"/>
    <mergeCell ref="AG173:AN175"/>
    <mergeCell ref="AO173:BC175"/>
    <mergeCell ref="BD173:BN175"/>
    <mergeCell ref="AG167:AN169"/>
    <mergeCell ref="AO167:BC169"/>
    <mergeCell ref="BD167:BN169"/>
    <mergeCell ref="BO167:BP169"/>
    <mergeCell ref="BQ167:CA169"/>
    <mergeCell ref="CB167:CC169"/>
    <mergeCell ref="C170:D172"/>
    <mergeCell ref="E170:L172"/>
    <mergeCell ref="M170:N172"/>
    <mergeCell ref="O170:R172"/>
    <mergeCell ref="S170:AB172"/>
    <mergeCell ref="AC170:AD172"/>
    <mergeCell ref="AG170:AN172"/>
    <mergeCell ref="AO170:BC172"/>
    <mergeCell ref="BD170:BN172"/>
    <mergeCell ref="BO170:BP172"/>
    <mergeCell ref="BQ170:CA172"/>
    <mergeCell ref="CB170:CC172"/>
    <mergeCell ref="C167:D169"/>
    <mergeCell ref="E167:L169"/>
    <mergeCell ref="M167:N169"/>
    <mergeCell ref="O167:R169"/>
    <mergeCell ref="S167:AB169"/>
    <mergeCell ref="AC167:AD169"/>
    <mergeCell ref="BD161:BN163"/>
    <mergeCell ref="BO161:BP163"/>
    <mergeCell ref="BQ161:CA163"/>
    <mergeCell ref="CB161:CC163"/>
    <mergeCell ref="C164:D166"/>
    <mergeCell ref="E164:L166"/>
    <mergeCell ref="M164:N166"/>
    <mergeCell ref="O164:R166"/>
    <mergeCell ref="S164:AB166"/>
    <mergeCell ref="AC164:AD166"/>
    <mergeCell ref="AG164:AN166"/>
    <mergeCell ref="AO164:BC166"/>
    <mergeCell ref="BD164:BN166"/>
    <mergeCell ref="BO164:BP166"/>
    <mergeCell ref="BQ164:CA166"/>
    <mergeCell ref="CB164:CC166"/>
    <mergeCell ref="C150:AD152"/>
    <mergeCell ref="AE150:AF218"/>
    <mergeCell ref="AG150:CP153"/>
    <mergeCell ref="C153:C156"/>
    <mergeCell ref="D153:AC156"/>
    <mergeCell ref="AD153:AD156"/>
    <mergeCell ref="AG154:CP156"/>
    <mergeCell ref="C157:D160"/>
    <mergeCell ref="E157:N160"/>
    <mergeCell ref="O157:R160"/>
    <mergeCell ref="S157:AD160"/>
    <mergeCell ref="AG157:AN160"/>
    <mergeCell ref="AO157:BC160"/>
    <mergeCell ref="BD157:BP160"/>
    <mergeCell ref="BQ157:CC160"/>
    <mergeCell ref="CD157:CP160"/>
    <mergeCell ref="C161:D163"/>
    <mergeCell ref="E161:L163"/>
    <mergeCell ref="M161:N163"/>
    <mergeCell ref="O161:R163"/>
    <mergeCell ref="S161:AB163"/>
    <mergeCell ref="AC161:AD163"/>
    <mergeCell ref="AG161:AN163"/>
    <mergeCell ref="AO161:BC163"/>
    <mergeCell ref="BU11:CO14"/>
    <mergeCell ref="BN15:CO20"/>
    <mergeCell ref="BL47:BW49"/>
    <mergeCell ref="BX47:CA49"/>
    <mergeCell ref="CB47:CO49"/>
    <mergeCell ref="N40:AH41"/>
    <mergeCell ref="AI40:BC41"/>
    <mergeCell ref="BT21:CA23"/>
    <mergeCell ref="CB21:CO23"/>
    <mergeCell ref="X15:BE16"/>
    <mergeCell ref="Q21:T23"/>
    <mergeCell ref="U21:AQ23"/>
    <mergeCell ref="AR21:AX23"/>
    <mergeCell ref="E7:P16"/>
    <mergeCell ref="CB41:CO43"/>
    <mergeCell ref="BI44:BK52"/>
    <mergeCell ref="BL44:BW46"/>
    <mergeCell ref="BX44:CA46"/>
    <mergeCell ref="CB44:CO46"/>
    <mergeCell ref="BX50:CA52"/>
    <mergeCell ref="BX26:CA28"/>
    <mergeCell ref="CB26:CO28"/>
    <mergeCell ref="BI32:BW34"/>
    <mergeCell ref="BX32:CA34"/>
    <mergeCell ref="M137:AE139"/>
    <mergeCell ref="AH137:BA139"/>
    <mergeCell ref="AF137:AG139"/>
    <mergeCell ref="BB137:BC139"/>
    <mergeCell ref="E40:M54"/>
    <mergeCell ref="E60:M66"/>
    <mergeCell ref="N100:AF102"/>
    <mergeCell ref="AG100:AI102"/>
    <mergeCell ref="AP67:AT69"/>
    <mergeCell ref="AU67:BC69"/>
    <mergeCell ref="AY90:AZ92"/>
    <mergeCell ref="BA90:BC92"/>
    <mergeCell ref="AJ77:AQ78"/>
    <mergeCell ref="E121:AJ124"/>
    <mergeCell ref="E135:L139"/>
    <mergeCell ref="AU85:AX87"/>
    <mergeCell ref="AQ85:AT87"/>
    <mergeCell ref="AG85:AI87"/>
    <mergeCell ref="N85:AF87"/>
    <mergeCell ref="AJ85:AP87"/>
    <mergeCell ref="N90:AF92"/>
    <mergeCell ref="AG90:AI92"/>
    <mergeCell ref="AJ90:AP92"/>
    <mergeCell ref="AQ90:AT92"/>
    <mergeCell ref="E144:BC146"/>
    <mergeCell ref="N79:AI81"/>
    <mergeCell ref="H85:I89"/>
    <mergeCell ref="H90:I94"/>
    <mergeCell ref="J90:M92"/>
    <mergeCell ref="H95:I99"/>
    <mergeCell ref="J95:M97"/>
    <mergeCell ref="N95:AF97"/>
    <mergeCell ref="AG95:AI97"/>
    <mergeCell ref="AJ95:AP97"/>
    <mergeCell ref="AQ95:AT97"/>
    <mergeCell ref="E106:G120"/>
    <mergeCell ref="AP88:AT89"/>
    <mergeCell ref="AP93:AT94"/>
    <mergeCell ref="AP98:AT99"/>
    <mergeCell ref="AP103:AT104"/>
    <mergeCell ref="M135:AG136"/>
    <mergeCell ref="AH135:BC136"/>
    <mergeCell ref="M132:U134"/>
    <mergeCell ref="V132:W134"/>
    <mergeCell ref="X132:AH134"/>
    <mergeCell ref="AK132:BA134"/>
    <mergeCell ref="H100:I104"/>
    <mergeCell ref="E105:BC105"/>
    <mergeCell ref="BB1:BM6"/>
    <mergeCell ref="BP21:BS23"/>
    <mergeCell ref="Q7:Y10"/>
    <mergeCell ref="Q11:Y14"/>
    <mergeCell ref="E17:H18"/>
    <mergeCell ref="I17:L18"/>
    <mergeCell ref="E19:H23"/>
    <mergeCell ref="I19:L23"/>
    <mergeCell ref="M19:P23"/>
    <mergeCell ref="Q15:W16"/>
    <mergeCell ref="Q17:W20"/>
    <mergeCell ref="E1:V6"/>
    <mergeCell ref="M17:P18"/>
    <mergeCell ref="AY21:BO23"/>
    <mergeCell ref="BN1:CO2"/>
    <mergeCell ref="BF15:BM20"/>
    <mergeCell ref="BN3:BT6"/>
    <mergeCell ref="BU3:CO6"/>
    <mergeCell ref="BN7:BT10"/>
    <mergeCell ref="AF1:BA6"/>
    <mergeCell ref="BN11:BT14"/>
    <mergeCell ref="Z11:BM14"/>
    <mergeCell ref="Z7:BM10"/>
    <mergeCell ref="BU7:CO10"/>
    <mergeCell ref="BI74:BW76"/>
    <mergeCell ref="BX74:CA76"/>
    <mergeCell ref="CB74:CO76"/>
    <mergeCell ref="BL62:BW64"/>
    <mergeCell ref="BX62:CA64"/>
    <mergeCell ref="CB62:CO64"/>
    <mergeCell ref="BX65:CA67"/>
    <mergeCell ref="CB65:CO67"/>
    <mergeCell ref="BX68:CA70"/>
    <mergeCell ref="CB68:CO70"/>
    <mergeCell ref="BX71:CA73"/>
    <mergeCell ref="CB71:CO73"/>
    <mergeCell ref="BX59:CA61"/>
    <mergeCell ref="CB59:CO61"/>
    <mergeCell ref="J88:O89"/>
    <mergeCell ref="P88:AO89"/>
    <mergeCell ref="J93:O94"/>
    <mergeCell ref="AU88:AZ89"/>
    <mergeCell ref="AU93:AZ94"/>
    <mergeCell ref="BI68:BW70"/>
    <mergeCell ref="BL50:BW52"/>
    <mergeCell ref="E67:M76"/>
    <mergeCell ref="BA93:BC94"/>
    <mergeCell ref="N50:AH51"/>
    <mergeCell ref="T67:AO69"/>
    <mergeCell ref="BL65:BW67"/>
    <mergeCell ref="BI59:BW61"/>
    <mergeCell ref="BE26:BH61"/>
    <mergeCell ref="BI26:BK31"/>
    <mergeCell ref="BL26:BW28"/>
    <mergeCell ref="BI71:BW73"/>
    <mergeCell ref="E77:M84"/>
    <mergeCell ref="N28:AH30"/>
    <mergeCell ref="AI50:BC54"/>
    <mergeCell ref="E85:G104"/>
    <mergeCell ref="J98:O99"/>
    <mergeCell ref="CB56:CO58"/>
    <mergeCell ref="BX53:CA55"/>
    <mergeCell ref="BI53:BK58"/>
    <mergeCell ref="BL53:BW55"/>
    <mergeCell ref="CB32:CO34"/>
    <mergeCell ref="BI35:BW37"/>
    <mergeCell ref="BI38:BW40"/>
    <mergeCell ref="BX38:CA40"/>
    <mergeCell ref="CB38:CO40"/>
    <mergeCell ref="CB50:CO52"/>
    <mergeCell ref="BX35:CA37"/>
    <mergeCell ref="CB35:CO37"/>
    <mergeCell ref="BL29:BW31"/>
    <mergeCell ref="BX29:CA31"/>
    <mergeCell ref="CB29:CO31"/>
    <mergeCell ref="CB53:CO55"/>
    <mergeCell ref="BI41:BW43"/>
    <mergeCell ref="BX41:CA43"/>
    <mergeCell ref="J85:M87"/>
    <mergeCell ref="AY85:AZ87"/>
    <mergeCell ref="P93:AO94"/>
    <mergeCell ref="BX77:CA79"/>
    <mergeCell ref="N82:P84"/>
    <mergeCell ref="BB57:BC59"/>
    <mergeCell ref="N62:AB66"/>
    <mergeCell ref="P67:S69"/>
    <mergeCell ref="N67:O71"/>
    <mergeCell ref="N72:O76"/>
    <mergeCell ref="P72:S74"/>
    <mergeCell ref="AJ79:AQ81"/>
    <mergeCell ref="T72:AO74"/>
    <mergeCell ref="N77:AI78"/>
    <mergeCell ref="AG42:AH44"/>
    <mergeCell ref="AI55:BC56"/>
    <mergeCell ref="BL56:BW58"/>
    <mergeCell ref="BX56:CA58"/>
    <mergeCell ref="BI107:BW109"/>
    <mergeCell ref="CB86:CO88"/>
    <mergeCell ref="CB89:CO91"/>
    <mergeCell ref="CB92:CO94"/>
    <mergeCell ref="AU95:AX97"/>
    <mergeCell ref="BI80:BK91"/>
    <mergeCell ref="BX80:CA82"/>
    <mergeCell ref="CB95:CO97"/>
    <mergeCell ref="BI95:BW97"/>
    <mergeCell ref="BX95:CA97"/>
    <mergeCell ref="BI92:BW94"/>
    <mergeCell ref="BX92:CA94"/>
    <mergeCell ref="BL86:BW88"/>
    <mergeCell ref="BX86:CA88"/>
    <mergeCell ref="AY95:AZ97"/>
    <mergeCell ref="BX89:CA91"/>
    <mergeCell ref="AR79:BC81"/>
    <mergeCell ref="CB80:CO82"/>
    <mergeCell ref="CB107:CO109"/>
    <mergeCell ref="BA95:BC97"/>
    <mergeCell ref="BX83:CA85"/>
    <mergeCell ref="CB83:CO85"/>
    <mergeCell ref="BI77:BW79"/>
    <mergeCell ref="AU90:AX92"/>
    <mergeCell ref="BA100:BC102"/>
    <mergeCell ref="BA98:BC99"/>
    <mergeCell ref="BA103:BC104"/>
    <mergeCell ref="CB77:CO79"/>
    <mergeCell ref="BL80:BW82"/>
    <mergeCell ref="BL83:BW85"/>
    <mergeCell ref="BI104:BW106"/>
    <mergeCell ref="BL89:BW91"/>
    <mergeCell ref="BE62:BH97"/>
    <mergeCell ref="BI62:BK67"/>
    <mergeCell ref="AR77:BC78"/>
    <mergeCell ref="BA88:BC89"/>
    <mergeCell ref="BA85:BC87"/>
    <mergeCell ref="BI101:BW103"/>
    <mergeCell ref="BX101:CA103"/>
    <mergeCell ref="CB104:CO106"/>
    <mergeCell ref="CB101:CO103"/>
    <mergeCell ref="BE98:BH136"/>
    <mergeCell ref="BI98:BW100"/>
    <mergeCell ref="BX98:CA100"/>
    <mergeCell ref="CB98:CO100"/>
    <mergeCell ref="BX104:CA106"/>
    <mergeCell ref="BX107:CA109"/>
    <mergeCell ref="BA106:BC108"/>
    <mergeCell ref="CB134:CO136"/>
    <mergeCell ref="CB131:CO133"/>
    <mergeCell ref="BI134:BW136"/>
    <mergeCell ref="BS131:BT133"/>
    <mergeCell ref="BU131:BW133"/>
    <mergeCell ref="BX131:CA133"/>
    <mergeCell ref="CB128:CO130"/>
    <mergeCell ref="BX125:CA127"/>
    <mergeCell ref="BX134:CA136"/>
    <mergeCell ref="BI131:BR133"/>
    <mergeCell ref="CB122:CO124"/>
    <mergeCell ref="CB110:CO112"/>
    <mergeCell ref="CB113:CO115"/>
    <mergeCell ref="CB116:CO118"/>
    <mergeCell ref="CB119:CO121"/>
    <mergeCell ref="CB125:CO127"/>
    <mergeCell ref="AU116:AX118"/>
    <mergeCell ref="H106:I110"/>
    <mergeCell ref="M127:W129"/>
    <mergeCell ref="AJ111:AP113"/>
    <mergeCell ref="M125:W126"/>
    <mergeCell ref="BI128:BW130"/>
    <mergeCell ref="BX128:CA130"/>
    <mergeCell ref="BI110:BW112"/>
    <mergeCell ref="BX110:CA112"/>
    <mergeCell ref="BI113:BW115"/>
    <mergeCell ref="BX113:CA115"/>
    <mergeCell ref="AP109:BC110"/>
    <mergeCell ref="AP114:BC115"/>
    <mergeCell ref="BA116:BC118"/>
    <mergeCell ref="BI116:BW118"/>
    <mergeCell ref="BX116:CA118"/>
    <mergeCell ref="BI119:BW121"/>
    <mergeCell ref="X130:AJ131"/>
    <mergeCell ref="BX119:CA121"/>
    <mergeCell ref="BI125:BW127"/>
    <mergeCell ref="P119:AO120"/>
    <mergeCell ref="BI122:BW124"/>
    <mergeCell ref="BX122:CA124"/>
    <mergeCell ref="H111:I115"/>
    <mergeCell ref="AY111:AZ113"/>
    <mergeCell ref="BA111:BC113"/>
    <mergeCell ref="J111:M113"/>
    <mergeCell ref="N111:AF113"/>
    <mergeCell ref="AG111:AI113"/>
    <mergeCell ref="P114:AO115"/>
    <mergeCell ref="J114:O115"/>
    <mergeCell ref="X125:AJ126"/>
    <mergeCell ref="AQ111:AT113"/>
    <mergeCell ref="AU111:AX113"/>
    <mergeCell ref="AJ116:AP118"/>
    <mergeCell ref="AQ116:AT118"/>
    <mergeCell ref="AK121:AQ123"/>
    <mergeCell ref="AR121:BC123"/>
    <mergeCell ref="AK124:BC124"/>
    <mergeCell ref="E125:L134"/>
    <mergeCell ref="AK125:BC126"/>
    <mergeCell ref="H116:I120"/>
    <mergeCell ref="J116:M118"/>
    <mergeCell ref="N116:AF118"/>
    <mergeCell ref="AG116:AI118"/>
    <mergeCell ref="AI132:AJ134"/>
    <mergeCell ref="BB132:BC134"/>
    <mergeCell ref="AY116:AZ118"/>
    <mergeCell ref="J106:M108"/>
    <mergeCell ref="N106:AF108"/>
    <mergeCell ref="AG106:AI108"/>
    <mergeCell ref="AJ106:AP108"/>
    <mergeCell ref="AQ106:AT108"/>
    <mergeCell ref="AU106:AX108"/>
    <mergeCell ref="AY106:AZ108"/>
    <mergeCell ref="AK130:BC131"/>
    <mergeCell ref="X127:AJ129"/>
    <mergeCell ref="P98:AO99"/>
    <mergeCell ref="J109:O110"/>
    <mergeCell ref="P109:AO110"/>
    <mergeCell ref="AJ100:AP102"/>
    <mergeCell ref="AQ100:AT102"/>
    <mergeCell ref="AU100:AX102"/>
    <mergeCell ref="AU103:AZ104"/>
    <mergeCell ref="AU98:AZ99"/>
    <mergeCell ref="J103:O104"/>
    <mergeCell ref="J100:M102"/>
    <mergeCell ref="P103:AO104"/>
    <mergeCell ref="AY100:AZ102"/>
    <mergeCell ref="A147:CS149"/>
    <mergeCell ref="P70:U71"/>
    <mergeCell ref="P75:U76"/>
    <mergeCell ref="V70:BC71"/>
    <mergeCell ref="V75:BC76"/>
    <mergeCell ref="AP119:BC120"/>
    <mergeCell ref="A1:C146"/>
    <mergeCell ref="D1:D146"/>
    <mergeCell ref="BD26:BD139"/>
    <mergeCell ref="BD144:BD146"/>
    <mergeCell ref="CR137:CS146"/>
    <mergeCell ref="J119:O120"/>
    <mergeCell ref="AK127:BC129"/>
    <mergeCell ref="M130:W131"/>
    <mergeCell ref="BB42:BC44"/>
    <mergeCell ref="BB47:BC49"/>
    <mergeCell ref="N57:AF59"/>
    <mergeCell ref="AI57:BA59"/>
    <mergeCell ref="AG57:AH59"/>
    <mergeCell ref="AL64:BC66"/>
    <mergeCell ref="AU72:BC74"/>
    <mergeCell ref="AC60:AK61"/>
    <mergeCell ref="Q82:AO84"/>
    <mergeCell ref="AI42:BA44"/>
    <mergeCell ref="AI26:BC27"/>
    <mergeCell ref="N34:AH36"/>
    <mergeCell ref="N47:AF49"/>
    <mergeCell ref="N52:AF54"/>
    <mergeCell ref="AI47:BA49"/>
    <mergeCell ref="AP72:AT74"/>
    <mergeCell ref="AG52:AH54"/>
    <mergeCell ref="AG47:AH49"/>
    <mergeCell ref="N45:AH46"/>
    <mergeCell ref="CT310:DH313"/>
    <mergeCell ref="CT314:DO317"/>
    <mergeCell ref="CP38:CS136"/>
    <mergeCell ref="N37:AH39"/>
    <mergeCell ref="CT1:DH4"/>
    <mergeCell ref="E24:CO25"/>
    <mergeCell ref="E55:M59"/>
    <mergeCell ref="AP82:AQ84"/>
    <mergeCell ref="AR82:BC84"/>
    <mergeCell ref="W1:AE6"/>
    <mergeCell ref="E26:M39"/>
    <mergeCell ref="N26:AH27"/>
    <mergeCell ref="N31:AH33"/>
    <mergeCell ref="AI45:BC46"/>
    <mergeCell ref="N55:AH56"/>
    <mergeCell ref="AI28:BA30"/>
    <mergeCell ref="BB28:BC30"/>
    <mergeCell ref="AI31:BA33"/>
    <mergeCell ref="AI34:BA36"/>
    <mergeCell ref="AI37:BA39"/>
    <mergeCell ref="BB31:BC33"/>
    <mergeCell ref="BB34:BC36"/>
    <mergeCell ref="BB37:BC39"/>
    <mergeCell ref="N42:AF44"/>
  </mergeCells>
  <phoneticPr fontId="2"/>
  <hyperlinks>
    <hyperlink ref="CT1:DH4" location="入力ガイド!A95" display="ガイドに戻る" xr:uid="{00000000-0004-0000-0500-000000000000}"/>
    <hyperlink ref="CT150:DH153" location="入力ガイド!A95" display="ガイドに戻る" xr:uid="{00000000-0004-0000-0500-000001000000}"/>
    <hyperlink ref="CT314:DH317" location="入力ガイド!A1" display="ガイドに戻る" xr:uid="{00000000-0004-0000-0500-000002000000}"/>
    <hyperlink ref="CT310:DH313" location="入力ガイド!A95" display="ガイドに戻る" xr:uid="{00000000-0004-0000-0500-000003000000}"/>
    <hyperlink ref="CT314:DO317" location="申告書!A1" display="このページの上部に戻る" xr:uid="{00000000-0004-0000-0500-000004000000}"/>
  </hyperlinks>
  <printOptions horizontalCentered="1" verticalCentered="1"/>
  <pageMargins left="0" right="0" top="0.51181102362204722" bottom="0" header="0" footer="0"/>
  <pageSetup paperSize="9" scale="90" orientation="portrait" r:id="rId1"/>
  <rowBreaks count="1" manualBreakCount="1">
    <brk id="149"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入力ガイド</vt:lpstr>
      <vt:lpstr>収入・所得</vt:lpstr>
      <vt:lpstr>所得控除等</vt:lpstr>
      <vt:lpstr>医療費明細</vt:lpstr>
      <vt:lpstr>セルフメディ</vt:lpstr>
      <vt:lpstr>申告書</vt:lpstr>
      <vt:lpstr>セルフメディ!Print_Area</vt:lpstr>
      <vt:lpstr>医療費明細!Print_Area</vt:lpstr>
      <vt:lpstr>収入・所得!Print_Area</vt:lpstr>
      <vt:lpstr>所得控除等!Print_Area</vt:lpstr>
      <vt:lpstr>申告書!Print_Area</vt:lpstr>
      <vt:lpstr>入力ガイド!Print_Area</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0570</dc:creator>
  <cp:lastModifiedBy>0570</cp:lastModifiedBy>
  <cp:lastPrinted>2023-12-18T04:23:41Z</cp:lastPrinted>
  <dcterms:created xsi:type="dcterms:W3CDTF">2020-08-27T07:37:00Z</dcterms:created>
  <dcterms:modified xsi:type="dcterms:W3CDTF">2023-12-18T04:25:28Z</dcterms:modified>
</cp:coreProperties>
</file>